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доходы" sheetId="1" r:id="rId1"/>
    <sheet name="расходы" sheetId="2" r:id="rId2"/>
  </sheets>
  <definedNames>
    <definedName name="_xlnm.Print_Titles" localSheetId="1">'расходы'!$2:$3</definedName>
  </definedNames>
  <calcPr fullCalcOnLoad="1"/>
</workbook>
</file>

<file path=xl/sharedStrings.xml><?xml version="1.0" encoding="utf-8"?>
<sst xmlns="http://schemas.openxmlformats.org/spreadsheetml/2006/main" count="135" uniqueCount="127">
  <si>
    <t>Коды</t>
  </si>
  <si>
    <t>Наименование</t>
  </si>
  <si>
    <t>0100</t>
  </si>
  <si>
    <t>ОБЩЕГОСУДАРСТВЕННЫЕ ВОПРОСЫ</t>
  </si>
  <si>
    <t>заработная плата</t>
  </si>
  <si>
    <t>начисления на оплату труда</t>
  </si>
  <si>
    <t>коммунальные услуги</t>
  </si>
  <si>
    <t xml:space="preserve">Резервный фонд </t>
  </si>
  <si>
    <t>0300</t>
  </si>
  <si>
    <t>Обеспечение противопожарной безопасности</t>
  </si>
  <si>
    <t>0500</t>
  </si>
  <si>
    <t>Коммунальное хозяйство</t>
  </si>
  <si>
    <t>ВСЕГО РАСХОДОВ</t>
  </si>
  <si>
    <t>0310</t>
  </si>
  <si>
    <t>0502</t>
  </si>
  <si>
    <t>СПРАВОЧНО:</t>
  </si>
  <si>
    <t>211</t>
  </si>
  <si>
    <t>212</t>
  </si>
  <si>
    <t>прочие выплаты</t>
  </si>
  <si>
    <t>213</t>
  </si>
  <si>
    <t>223</t>
  </si>
  <si>
    <t>НАЦИОНАЛЬНАЯ БЕЗОПАСНОСТЬ И ПРАВООХРАНИТЕЛЬНАЯ ДЕЯТ.</t>
  </si>
  <si>
    <t>ЖИЛИЩНО-КОММУНАЛЬНОЕ ХОЗЯЙСТВО</t>
  </si>
  <si>
    <t>1100</t>
  </si>
  <si>
    <t>МЕЖБЮДЖЕТНЫЕ ТРАНСФЕРТЫ</t>
  </si>
  <si>
    <t>дефицит, профицит</t>
  </si>
  <si>
    <t>Финансовая помощь бюджетам других уровней</t>
  </si>
  <si>
    <t>0104</t>
  </si>
  <si>
    <t>ожидаемое исполнение на 01.07.2006г.</t>
  </si>
  <si>
    <t>отлонение   +, -</t>
  </si>
  <si>
    <t xml:space="preserve">                 - ремонт дорог                                 </t>
  </si>
  <si>
    <t>ЗДРАВООХРАНЕНИЕ И СПОРТ</t>
  </si>
  <si>
    <t>Функционирование Правительства РФ, высших органовисполнительной власти субъектов РФ, местных администраций</t>
  </si>
  <si>
    <t>к годовому плану</t>
  </si>
  <si>
    <t>к плану за 1 полугодие</t>
  </si>
  <si>
    <r>
      <t xml:space="preserve">в том числе: </t>
    </r>
    <r>
      <rPr>
        <i/>
        <sz val="9"/>
        <rFont val="Arial Cyr"/>
        <family val="0"/>
      </rPr>
      <t>- сельское поселение (ПЧ)</t>
    </r>
  </si>
  <si>
    <t>в том числе: - полномочия по культуре</t>
  </si>
  <si>
    <t>Д О Х О Д Ы</t>
  </si>
  <si>
    <t>Налог на доходы физических лиц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</si>
  <si>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</si>
  <si>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</si>
  <si>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</si>
  <si>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</si>
  <si>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</si>
  <si>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</si>
  <si>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</t>
  </si>
  <si>
    <t>Доходы от сдачи в аренду имущества</t>
  </si>
  <si>
    <t>Прочие доходы от использования имущества</t>
  </si>
  <si>
    <t>ИТОГО собственных доходов</t>
  </si>
  <si>
    <t>БЕЗВОЗМЕЗДНЫЕ ПОСТУПЛЕНИЯ</t>
  </si>
  <si>
    <t>ИТОГО ДОХОДОВ</t>
  </si>
  <si>
    <t>ожидаемое исполнение на 01.01.2007</t>
  </si>
  <si>
    <t>ОСУЩЕСТ,ВОИНСКОГО УЧЕТА</t>
  </si>
  <si>
    <t>0202</t>
  </si>
  <si>
    <t>Дотация бюджетам поселений на выравнивание уровня бюджетной обеспеченности</t>
  </si>
  <si>
    <t>Субвенции бюджетам поселений на оплату жилищно-коммунальных услуг отдельным категориям граждан</t>
  </si>
  <si>
    <t>0102</t>
  </si>
  <si>
    <t>Функционирование высшего должностного лица субьекта Российской Федерации и органа месного самоуправления</t>
  </si>
  <si>
    <t>Национальная оборона</t>
  </si>
  <si>
    <t>0405</t>
  </si>
  <si>
    <t>Национальная экономика</t>
  </si>
  <si>
    <t>0800</t>
  </si>
  <si>
    <t>КУЛЬТУРА,И СРЕДСТВА МАССОВОЙ ИНФОРМАЦИИ</t>
  </si>
  <si>
    <t>0801</t>
  </si>
  <si>
    <t xml:space="preserve">Культура </t>
  </si>
  <si>
    <t>Другие вопросы в области здравоохранения и спорта</t>
  </si>
  <si>
    <t>1000</t>
  </si>
  <si>
    <t>СОЦИАЛЬНАЯ ПОЛИТИКА</t>
  </si>
  <si>
    <t xml:space="preserve">                 - озеленение</t>
  </si>
  <si>
    <t xml:space="preserve">    -содержание мест захоронения</t>
  </si>
  <si>
    <t xml:space="preserve">     - уличное освещение</t>
  </si>
  <si>
    <t>в том числе: - прочие мероп.</t>
  </si>
  <si>
    <t>%исполнения 2007г.к2006</t>
  </si>
  <si>
    <t>СМИ</t>
  </si>
  <si>
    <t>%исполнения 2007 к 2006</t>
  </si>
  <si>
    <t>Прочие субсидии бюджетам посел.</t>
  </si>
  <si>
    <t>исполнено за 9мес.2006г.</t>
  </si>
  <si>
    <t>Задол.по отмененным налогам</t>
  </si>
  <si>
    <t>исполнено за  2006года</t>
  </si>
  <si>
    <t>Невыясненные налоги</t>
  </si>
  <si>
    <t>Ремонт водопровода</t>
  </si>
  <si>
    <t>0503</t>
  </si>
  <si>
    <t>0707</t>
  </si>
  <si>
    <t>1104</t>
  </si>
  <si>
    <t>0203</t>
  </si>
  <si>
    <t>0908</t>
  </si>
  <si>
    <t xml:space="preserve">% исполне-ния 3 кв. 2009г. </t>
  </si>
  <si>
    <t>ком.хозяйство</t>
  </si>
  <si>
    <t>Доходы от продажи имущества</t>
  </si>
  <si>
    <t>Субсидии на сбалансированность</t>
  </si>
  <si>
    <t>Субвенции бюджетам по воинскому учету</t>
  </si>
  <si>
    <t>Субвенции на административные комиссии</t>
  </si>
  <si>
    <t>налог на имущество</t>
  </si>
  <si>
    <t xml:space="preserve"> исполнения за 3 квартал 2009г.</t>
  </si>
  <si>
    <t>наказы избирателей</t>
  </si>
  <si>
    <t>транспортировка кормов</t>
  </si>
  <si>
    <t>0112</t>
  </si>
  <si>
    <t>исполнено за 4 кв. 2009г.</t>
  </si>
  <si>
    <t>0106</t>
  </si>
  <si>
    <t xml:space="preserve">Обеспечение деятельности </t>
  </si>
  <si>
    <t>1202</t>
  </si>
  <si>
    <t>1101</t>
  </si>
  <si>
    <t>0412</t>
  </si>
  <si>
    <t>Градостроительство</t>
  </si>
  <si>
    <t>госпошлина</t>
  </si>
  <si>
    <t>Перечисление для осуществление возврата</t>
  </si>
  <si>
    <t>%исполнения 3 квартал 2011</t>
  </si>
  <si>
    <t>молодежная политика</t>
  </si>
  <si>
    <t>Доходы от сдачи газопровода в аренду</t>
  </si>
  <si>
    <t>Дотации по обеспечению сбалансированности(зарплата)</t>
  </si>
  <si>
    <r>
      <t xml:space="preserve">утверждено по бюджету сельских поселений </t>
    </r>
    <r>
      <rPr>
        <b/>
        <u val="single"/>
        <sz val="8"/>
        <rFont val="Arial Cyr"/>
        <family val="0"/>
      </rPr>
      <t>на 2012 год</t>
    </r>
  </si>
  <si>
    <t>исполнено 1 квартал 2012г.</t>
  </si>
  <si>
    <t>Платные услуги</t>
  </si>
  <si>
    <t>% исполнения за год  2012г.</t>
  </si>
  <si>
    <r>
      <t xml:space="preserve">утверждено по бюджету сельских поселений    </t>
    </r>
    <r>
      <rPr>
        <b/>
        <u val="single"/>
        <sz val="8"/>
        <rFont val="Arial Cyr"/>
        <family val="0"/>
      </rPr>
      <t>на  2012 год</t>
    </r>
  </si>
  <si>
    <t>% исполнения загод 2012г.</t>
  </si>
  <si>
    <t>переданные полномочия</t>
  </si>
  <si>
    <t>утверж.3 квартал 2012г.</t>
  </si>
  <si>
    <t>% исполнения за3 квартал 2012г.</t>
  </si>
  <si>
    <t>Наказы избирателей</t>
  </si>
  <si>
    <t>утверждено 3 кв.2012г.</t>
  </si>
  <si>
    <t>% исполнения 3 кв.2012г.</t>
  </si>
  <si>
    <t>0113</t>
  </si>
  <si>
    <t>Приложение к постановлению№9-П от 18.02.2013г.</t>
  </si>
  <si>
    <t xml:space="preserve"> исполнения за  2012г.</t>
  </si>
  <si>
    <t>возврат остатка</t>
  </si>
  <si>
    <t>исполнено  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</si>
</sst>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164" fontId="0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wrapText="1"/>
    </xf>
    <xf numFmtId="49" fontId="4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25" xfId="0" applyBorder="1" applyAlignment="1">
      <alignment/>
    </xf>
    <xf numFmtId="0" fontId="6" fillId="0" borderId="11" xfId="0" applyFont="1" applyBorder="1" applyAlignment="1">
      <alignment wrapText="1"/>
    </xf>
    <xf numFmtId="0" fontId="7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30" xfId="0" applyFont="1" applyBorder="1" applyAlignment="1">
      <alignment wrapText="1"/>
    </xf>
    <xf numFmtId="0" fontId="1" fillId="33" borderId="2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30" xfId="0" applyFont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0" borderId="27" xfId="0" applyNumberFormat="1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K42" sqref="K42"/>
    </sheetView>
  </sheetViews>
  <sheetFormatPr defaultColWidth="9.00390625" defaultRowHeight="12.75"/>
  <cols>
    <col min="1" max="1" width="5.00390625" style="0" customWidth="1"/>
    <col min="2" max="2" width="29.875" style="0" customWidth="1"/>
    <col min="3" max="5" width="29.875" style="0" hidden="1" customWidth="1"/>
    <col min="6" max="6" width="10.875" style="0" customWidth="1"/>
    <col min="7" max="7" width="9.875" style="0" hidden="1" customWidth="1"/>
    <col min="8" max="8" width="16.00390625" style="0" customWidth="1"/>
    <col min="9" max="9" width="9.125" style="113" hidden="1" customWidth="1"/>
    <col min="10" max="10" width="10.25390625" style="113" hidden="1" customWidth="1"/>
    <col min="11" max="11" width="9.125" style="113" customWidth="1"/>
    <col min="12" max="12" width="10.625" style="0" hidden="1" customWidth="1"/>
    <col min="13" max="13" width="9.125" style="0" hidden="1" customWidth="1"/>
    <col min="14" max="14" width="10.75390625" style="0" hidden="1" customWidth="1"/>
    <col min="15" max="15" width="9.125" style="0" hidden="1" customWidth="1"/>
    <col min="16" max="19" width="9.75390625" style="0" hidden="1" customWidth="1"/>
    <col min="20" max="20" width="9.875" style="0" hidden="1" customWidth="1"/>
  </cols>
  <sheetData>
    <row r="1" spans="1:12" ht="18">
      <c r="A1" s="15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67"/>
    </row>
    <row r="2" spans="2:14" ht="15.75">
      <c r="B2" s="118" t="s">
        <v>123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5.75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2" ht="13.5" thickBot="1">
      <c r="B4" s="16"/>
      <c r="C4" s="16"/>
      <c r="D4" s="16"/>
      <c r="E4" s="16"/>
      <c r="F4" s="119"/>
      <c r="G4" s="119"/>
      <c r="H4" s="119"/>
      <c r="I4" s="110"/>
      <c r="J4" s="110"/>
      <c r="K4" s="110"/>
      <c r="L4" s="16"/>
    </row>
    <row r="5" spans="1:20" ht="12.75" customHeight="1">
      <c r="A5" s="120" t="s">
        <v>0</v>
      </c>
      <c r="B5" s="122" t="s">
        <v>1</v>
      </c>
      <c r="C5" s="114"/>
      <c r="D5" s="114"/>
      <c r="E5" s="114"/>
      <c r="F5" s="124" t="s">
        <v>110</v>
      </c>
      <c r="G5" s="126" t="s">
        <v>117</v>
      </c>
      <c r="H5" s="126" t="s">
        <v>124</v>
      </c>
      <c r="I5" s="126" t="s">
        <v>111</v>
      </c>
      <c r="J5" s="126" t="s">
        <v>118</v>
      </c>
      <c r="K5" s="126" t="s">
        <v>113</v>
      </c>
      <c r="L5" s="65"/>
      <c r="M5" s="124" t="s">
        <v>86</v>
      </c>
      <c r="N5" s="122" t="s">
        <v>28</v>
      </c>
      <c r="O5" s="128" t="s">
        <v>29</v>
      </c>
      <c r="P5" s="129"/>
      <c r="Q5" s="102"/>
      <c r="R5" s="102"/>
      <c r="S5" s="102"/>
      <c r="T5" s="126" t="s">
        <v>93</v>
      </c>
    </row>
    <row r="6" spans="1:20" ht="107.25" customHeight="1" thickBot="1">
      <c r="A6" s="121"/>
      <c r="B6" s="123"/>
      <c r="C6" s="115"/>
      <c r="D6" s="115"/>
      <c r="E6" s="115"/>
      <c r="F6" s="125"/>
      <c r="G6" s="127"/>
      <c r="H6" s="127"/>
      <c r="I6" s="127"/>
      <c r="J6" s="127"/>
      <c r="K6" s="127"/>
      <c r="L6" s="66" t="s">
        <v>106</v>
      </c>
      <c r="M6" s="125"/>
      <c r="N6" s="123"/>
      <c r="O6" s="40" t="s">
        <v>33</v>
      </c>
      <c r="P6" s="41" t="s">
        <v>34</v>
      </c>
      <c r="Q6" s="103"/>
      <c r="R6" s="103" t="s">
        <v>78</v>
      </c>
      <c r="S6" s="103" t="s">
        <v>72</v>
      </c>
      <c r="T6" s="127"/>
    </row>
    <row r="7" spans="1:20" ht="13.5" thickBot="1">
      <c r="A7" s="23">
        <v>1</v>
      </c>
      <c r="B7" s="24">
        <v>2</v>
      </c>
      <c r="C7" s="24"/>
      <c r="D7" s="24"/>
      <c r="E7" s="24"/>
      <c r="F7" s="24">
        <v>3</v>
      </c>
      <c r="G7" s="24">
        <v>5</v>
      </c>
      <c r="H7" s="24">
        <v>5</v>
      </c>
      <c r="I7" s="111">
        <v>6</v>
      </c>
      <c r="J7" s="111">
        <v>6</v>
      </c>
      <c r="K7" s="111">
        <v>6</v>
      </c>
      <c r="L7" s="48"/>
      <c r="M7" s="48">
        <v>7</v>
      </c>
      <c r="N7" s="24">
        <v>8</v>
      </c>
      <c r="O7" s="48">
        <v>9</v>
      </c>
      <c r="P7" s="47">
        <v>10</v>
      </c>
      <c r="Q7" s="102"/>
      <c r="R7" s="102">
        <v>7</v>
      </c>
      <c r="S7" s="102"/>
      <c r="T7" s="24">
        <v>5</v>
      </c>
    </row>
    <row r="8" spans="1:20" ht="16.5" customHeight="1">
      <c r="A8" s="18"/>
      <c r="B8" s="17" t="s">
        <v>37</v>
      </c>
      <c r="C8" s="17"/>
      <c r="D8" s="17"/>
      <c r="E8" s="17"/>
      <c r="F8" s="18"/>
      <c r="G8" s="18"/>
      <c r="H8" s="18"/>
      <c r="I8" s="112"/>
      <c r="J8" s="112"/>
      <c r="K8" s="112"/>
      <c r="L8" s="18"/>
      <c r="M8" s="18"/>
      <c r="N8" s="18"/>
      <c r="O8" s="18"/>
      <c r="P8" s="18"/>
      <c r="Q8" s="104"/>
      <c r="R8" s="104"/>
      <c r="S8" s="104"/>
      <c r="T8" s="18"/>
    </row>
    <row r="9" spans="1:20" ht="15" customHeight="1">
      <c r="A9" s="1"/>
      <c r="B9" s="46" t="s">
        <v>39</v>
      </c>
      <c r="C9" s="46"/>
      <c r="D9" s="46"/>
      <c r="E9" s="46"/>
      <c r="F9" s="2">
        <f>F10</f>
        <v>383000</v>
      </c>
      <c r="G9" s="2">
        <f>G10</f>
        <v>271930</v>
      </c>
      <c r="H9" s="2">
        <f>H10</f>
        <v>429056.28</v>
      </c>
      <c r="J9" s="113">
        <f>H9/G9*100</f>
        <v>157.78188504394515</v>
      </c>
      <c r="K9" s="113">
        <f>H9/F9*100</f>
        <v>112.02513838120105</v>
      </c>
      <c r="L9" s="113">
        <f>H9/G9*100</f>
        <v>157.78188504394515</v>
      </c>
      <c r="M9" s="61">
        <f>H9/G9*100</f>
        <v>157.78188504394515</v>
      </c>
      <c r="N9" s="2">
        <f>N11</f>
        <v>0</v>
      </c>
      <c r="O9" s="2"/>
      <c r="P9" s="2"/>
      <c r="Q9" s="76"/>
      <c r="R9" s="76">
        <v>140244</v>
      </c>
      <c r="S9" s="76">
        <v>453</v>
      </c>
      <c r="T9" s="2">
        <f>T10</f>
        <v>202559</v>
      </c>
    </row>
    <row r="10" spans="1:20" ht="14.25" customHeight="1">
      <c r="A10" s="1"/>
      <c r="B10" s="46" t="s">
        <v>38</v>
      </c>
      <c r="C10" s="46"/>
      <c r="D10" s="46"/>
      <c r="E10" s="46"/>
      <c r="F10" s="29">
        <v>383000</v>
      </c>
      <c r="G10" s="29">
        <v>271930</v>
      </c>
      <c r="H10" s="29">
        <v>429056.28</v>
      </c>
      <c r="J10" s="113">
        <f aca="true" t="shared" si="0" ref="J10:J42">H10/G10*100</f>
        <v>157.78188504394515</v>
      </c>
      <c r="K10" s="113">
        <f aca="true" t="shared" si="1" ref="K10:K42">H10/F10*100</f>
        <v>112.02513838120105</v>
      </c>
      <c r="L10" s="113">
        <f aca="true" t="shared" si="2" ref="L10:L42">H10/G10*100</f>
        <v>157.78188504394515</v>
      </c>
      <c r="M10" s="61">
        <f aca="true" t="shared" si="3" ref="M10:M42">H10/G10*100</f>
        <v>157.78188504394515</v>
      </c>
      <c r="N10" s="29"/>
      <c r="O10" s="57"/>
      <c r="P10" s="57"/>
      <c r="Q10" s="105"/>
      <c r="R10" s="105">
        <v>140244</v>
      </c>
      <c r="S10" s="105">
        <v>453</v>
      </c>
      <c r="T10" s="29">
        <v>202559</v>
      </c>
    </row>
    <row r="11" spans="1:20" ht="14.25" customHeight="1">
      <c r="A11" s="1"/>
      <c r="B11" s="46" t="s">
        <v>40</v>
      </c>
      <c r="C11" s="46"/>
      <c r="D11" s="46"/>
      <c r="E11" s="46"/>
      <c r="F11" s="2">
        <f>F12</f>
        <v>9500</v>
      </c>
      <c r="G11" s="2">
        <f>G12</f>
        <v>4700</v>
      </c>
      <c r="H11" s="2">
        <f>H12</f>
        <v>9887.15</v>
      </c>
      <c r="J11" s="113">
        <f t="shared" si="0"/>
        <v>210.36489361702127</v>
      </c>
      <c r="K11" s="113">
        <f t="shared" si="1"/>
        <v>104.07526315789472</v>
      </c>
      <c r="L11" s="113">
        <f t="shared" si="2"/>
        <v>210.36489361702127</v>
      </c>
      <c r="M11" s="61">
        <v>6007.5</v>
      </c>
      <c r="N11" s="29">
        <f>N12</f>
        <v>0</v>
      </c>
      <c r="O11" s="2">
        <f>H11-F11</f>
        <v>387.14999999999964</v>
      </c>
      <c r="P11" s="2">
        <f>H11-G11</f>
        <v>5187.15</v>
      </c>
      <c r="Q11" s="76"/>
      <c r="R11" s="76"/>
      <c r="S11" s="76"/>
      <c r="T11" s="2">
        <f>T12</f>
        <v>14418</v>
      </c>
    </row>
    <row r="12" spans="1:20" ht="15" customHeight="1">
      <c r="A12" s="1"/>
      <c r="B12" s="46" t="s">
        <v>41</v>
      </c>
      <c r="C12" s="46"/>
      <c r="D12" s="46"/>
      <c r="E12" s="46"/>
      <c r="F12" s="29">
        <v>9500</v>
      </c>
      <c r="G12" s="29">
        <v>4700</v>
      </c>
      <c r="H12" s="29">
        <v>9887.15</v>
      </c>
      <c r="J12" s="113">
        <f t="shared" si="0"/>
        <v>210.36489361702127</v>
      </c>
      <c r="K12" s="113">
        <f t="shared" si="1"/>
        <v>104.07526315789472</v>
      </c>
      <c r="L12" s="113">
        <f t="shared" si="2"/>
        <v>210.36489361702127</v>
      </c>
      <c r="M12" s="61">
        <v>6007.5</v>
      </c>
      <c r="N12" s="29"/>
      <c r="O12" s="57">
        <f>H12-F12</f>
        <v>387.14999999999964</v>
      </c>
      <c r="P12" s="57">
        <f>H12-G12</f>
        <v>5187.15</v>
      </c>
      <c r="Q12" s="105"/>
      <c r="R12" s="105">
        <v>4679</v>
      </c>
      <c r="S12" s="105">
        <v>6.3</v>
      </c>
      <c r="T12" s="29">
        <v>14418</v>
      </c>
    </row>
    <row r="13" spans="1:20" ht="15.75" customHeight="1">
      <c r="A13" s="1"/>
      <c r="B13" s="46" t="s">
        <v>42</v>
      </c>
      <c r="C13" s="46"/>
      <c r="D13" s="46"/>
      <c r="E13" s="46"/>
      <c r="F13" s="2">
        <v>363300</v>
      </c>
      <c r="G13" s="2">
        <f>G14+G15</f>
        <v>148225</v>
      </c>
      <c r="H13" s="2">
        <f>H14+H15</f>
        <v>393290.08</v>
      </c>
      <c r="J13" s="113">
        <f t="shared" si="0"/>
        <v>265.33316242199356</v>
      </c>
      <c r="K13" s="113">
        <f t="shared" si="1"/>
        <v>108.25490778970548</v>
      </c>
      <c r="L13" s="113">
        <f t="shared" si="2"/>
        <v>265.33316242199356</v>
      </c>
      <c r="M13" s="61">
        <f t="shared" si="3"/>
        <v>265.33316242199356</v>
      </c>
      <c r="N13" s="29">
        <f>N14+N15</f>
        <v>0</v>
      </c>
      <c r="O13" s="2"/>
      <c r="P13" s="2"/>
      <c r="Q13" s="76"/>
      <c r="R13">
        <v>129075</v>
      </c>
      <c r="S13">
        <v>212.1</v>
      </c>
      <c r="T13" s="2">
        <f>T14+T15</f>
        <v>303078</v>
      </c>
    </row>
    <row r="14" spans="1:20" ht="15" customHeight="1">
      <c r="A14" s="1"/>
      <c r="B14" s="46" t="s">
        <v>43</v>
      </c>
      <c r="C14" s="46"/>
      <c r="D14" s="46"/>
      <c r="E14" s="46"/>
      <c r="F14" s="29">
        <v>8300</v>
      </c>
      <c r="G14" s="29">
        <v>6225</v>
      </c>
      <c r="H14" s="29">
        <v>9275.56</v>
      </c>
      <c r="J14" s="113">
        <f t="shared" si="0"/>
        <v>149.0049799196787</v>
      </c>
      <c r="K14" s="113">
        <f t="shared" si="1"/>
        <v>111.75373493975901</v>
      </c>
      <c r="L14" s="113">
        <f t="shared" si="2"/>
        <v>149.0049799196787</v>
      </c>
      <c r="M14" s="61">
        <v>187.39</v>
      </c>
      <c r="N14" s="29"/>
      <c r="O14" s="57"/>
      <c r="P14" s="57"/>
      <c r="Q14" s="105"/>
      <c r="R14">
        <v>3465</v>
      </c>
      <c r="S14">
        <v>116.6</v>
      </c>
      <c r="T14" s="29">
        <v>5127</v>
      </c>
    </row>
    <row r="15" spans="1:20" ht="15" customHeight="1">
      <c r="A15" s="1"/>
      <c r="B15" s="46" t="s">
        <v>44</v>
      </c>
      <c r="C15" s="46"/>
      <c r="D15" s="46"/>
      <c r="E15" s="46"/>
      <c r="F15" s="29">
        <v>355000</v>
      </c>
      <c r="G15" s="29">
        <v>142000</v>
      </c>
      <c r="H15" s="29">
        <v>384014.52</v>
      </c>
      <c r="J15" s="113">
        <f t="shared" si="0"/>
        <v>270.43276056338027</v>
      </c>
      <c r="K15" s="113">
        <f t="shared" si="1"/>
        <v>108.17310422535212</v>
      </c>
      <c r="L15" s="113">
        <f t="shared" si="2"/>
        <v>270.43276056338027</v>
      </c>
      <c r="M15" s="61">
        <f t="shared" si="3"/>
        <v>270.43276056338027</v>
      </c>
      <c r="N15" s="29"/>
      <c r="O15" s="57"/>
      <c r="P15" s="57"/>
      <c r="Q15" s="105"/>
      <c r="R15" s="105">
        <v>125610</v>
      </c>
      <c r="S15" s="105">
        <v>214.7</v>
      </c>
      <c r="T15" s="29">
        <v>297951</v>
      </c>
    </row>
    <row r="16" spans="1:20" ht="15" customHeight="1">
      <c r="A16" s="1"/>
      <c r="B16" s="46" t="s">
        <v>77</v>
      </c>
      <c r="C16" s="46"/>
      <c r="D16" s="46"/>
      <c r="E16" s="46"/>
      <c r="F16" s="29"/>
      <c r="G16" s="2"/>
      <c r="H16" s="2">
        <v>3503.84</v>
      </c>
      <c r="J16" s="113" t="e">
        <f t="shared" si="0"/>
        <v>#DIV/0!</v>
      </c>
      <c r="K16" s="113" t="e">
        <f t="shared" si="1"/>
        <v>#DIV/0!</v>
      </c>
      <c r="L16" s="113" t="e">
        <f t="shared" si="2"/>
        <v>#DIV/0!</v>
      </c>
      <c r="M16" s="61"/>
      <c r="N16" s="29"/>
      <c r="O16" s="57"/>
      <c r="P16" s="57"/>
      <c r="Q16" s="105"/>
      <c r="R16" s="76"/>
      <c r="S16" s="76"/>
      <c r="T16" s="2">
        <v>1832</v>
      </c>
    </row>
    <row r="17" spans="1:20" ht="22.5">
      <c r="A17" s="1"/>
      <c r="B17" s="49" t="s">
        <v>45</v>
      </c>
      <c r="C17" s="49"/>
      <c r="D17" s="49"/>
      <c r="E17" s="49"/>
      <c r="F17" s="2">
        <f>F19+F22</f>
        <v>65900</v>
      </c>
      <c r="G17" s="2">
        <f>G19+G22</f>
        <v>49425</v>
      </c>
      <c r="H17" s="2">
        <v>74041.95</v>
      </c>
      <c r="J17" s="113">
        <f t="shared" si="0"/>
        <v>149.80667678300455</v>
      </c>
      <c r="K17" s="113">
        <f t="shared" si="1"/>
        <v>112.35500758725341</v>
      </c>
      <c r="L17" s="113">
        <f t="shared" si="2"/>
        <v>149.80667678300455</v>
      </c>
      <c r="M17" s="61">
        <f t="shared" si="3"/>
        <v>149.80667678300455</v>
      </c>
      <c r="N17" s="29">
        <f>N19+N22</f>
        <v>0</v>
      </c>
      <c r="O17" s="2"/>
      <c r="P17" s="2"/>
      <c r="Q17" s="76"/>
      <c r="R17" s="105">
        <v>123254</v>
      </c>
      <c r="S17" s="105">
        <v>46.3</v>
      </c>
      <c r="T17" s="2">
        <f>T19+T22</f>
        <v>66810</v>
      </c>
    </row>
    <row r="18" spans="1:20" ht="22.5" hidden="1">
      <c r="A18" s="1"/>
      <c r="B18" s="49" t="s">
        <v>108</v>
      </c>
      <c r="C18" s="49"/>
      <c r="D18" s="49"/>
      <c r="E18" s="49"/>
      <c r="F18" s="2">
        <v>2000</v>
      </c>
      <c r="G18" s="2"/>
      <c r="H18" s="2">
        <v>2417.94</v>
      </c>
      <c r="J18" s="113" t="e">
        <f t="shared" si="0"/>
        <v>#DIV/0!</v>
      </c>
      <c r="K18" s="113">
        <v>120.9</v>
      </c>
      <c r="L18" s="113"/>
      <c r="M18" s="61"/>
      <c r="N18" s="29"/>
      <c r="O18" s="2"/>
      <c r="P18" s="2"/>
      <c r="Q18" s="76"/>
      <c r="R18" s="105"/>
      <c r="S18" s="105"/>
      <c r="T18" s="2"/>
    </row>
    <row r="19" spans="1:20" ht="15.75" customHeight="1">
      <c r="A19" s="1"/>
      <c r="B19" s="46" t="s">
        <v>46</v>
      </c>
      <c r="C19" s="46"/>
      <c r="D19" s="46"/>
      <c r="E19" s="46"/>
      <c r="F19" s="29">
        <v>4100</v>
      </c>
      <c r="G19" s="29">
        <v>3075</v>
      </c>
      <c r="H19" s="29">
        <v>4044.76</v>
      </c>
      <c r="J19" s="113">
        <f t="shared" si="0"/>
        <v>131.53691056910571</v>
      </c>
      <c r="K19" s="113">
        <v>75.6</v>
      </c>
      <c r="L19" s="113">
        <v>303</v>
      </c>
      <c r="M19" s="61">
        <f t="shared" si="3"/>
        <v>131.53691056910571</v>
      </c>
      <c r="N19" s="29"/>
      <c r="O19" s="57"/>
      <c r="P19" s="57"/>
      <c r="Q19" s="105"/>
      <c r="R19" s="105">
        <v>1795</v>
      </c>
      <c r="S19" s="105">
        <v>28.5</v>
      </c>
      <c r="T19" s="29">
        <v>1545</v>
      </c>
    </row>
    <row r="20" spans="1:20" ht="15.75" customHeight="1" hidden="1">
      <c r="A20" s="1"/>
      <c r="B20" s="109"/>
      <c r="C20" s="109"/>
      <c r="D20" s="109"/>
      <c r="E20" s="109"/>
      <c r="F20" s="53"/>
      <c r="G20" s="53"/>
      <c r="H20" s="53"/>
      <c r="J20" s="113" t="e">
        <f t="shared" si="0"/>
        <v>#DIV/0!</v>
      </c>
      <c r="K20" s="113" t="e">
        <f t="shared" si="1"/>
        <v>#DIV/0!</v>
      </c>
      <c r="L20" s="113" t="e">
        <f t="shared" si="2"/>
        <v>#DIV/0!</v>
      </c>
      <c r="M20" s="61" t="e">
        <f t="shared" si="3"/>
        <v>#DIV/0!</v>
      </c>
      <c r="N20" s="53"/>
      <c r="O20" s="59"/>
      <c r="P20" s="59"/>
      <c r="Q20" s="105"/>
      <c r="R20" s="105"/>
      <c r="S20" s="105"/>
      <c r="T20" s="53"/>
    </row>
    <row r="21" spans="1:20" ht="15.75" customHeight="1" hidden="1">
      <c r="A21" s="1"/>
      <c r="B21" s="109"/>
      <c r="C21" s="109"/>
      <c r="D21" s="109"/>
      <c r="E21" s="109"/>
      <c r="F21" s="53"/>
      <c r="G21" s="53"/>
      <c r="H21" s="53"/>
      <c r="J21" s="113" t="e">
        <f t="shared" si="0"/>
        <v>#DIV/0!</v>
      </c>
      <c r="K21" s="113" t="e">
        <f t="shared" si="1"/>
        <v>#DIV/0!</v>
      </c>
      <c r="L21" s="113" t="e">
        <f t="shared" si="2"/>
        <v>#DIV/0!</v>
      </c>
      <c r="M21" s="61" t="e">
        <f t="shared" si="3"/>
        <v>#DIV/0!</v>
      </c>
      <c r="N21" s="53"/>
      <c r="O21" s="59"/>
      <c r="P21" s="59"/>
      <c r="Q21" s="105"/>
      <c r="R21" s="105"/>
      <c r="S21" s="105"/>
      <c r="T21" s="53"/>
    </row>
    <row r="22" spans="1:20" ht="22.5" customHeight="1">
      <c r="A22" s="1"/>
      <c r="B22" s="51" t="s">
        <v>47</v>
      </c>
      <c r="C22" s="51"/>
      <c r="D22" s="51"/>
      <c r="E22" s="51"/>
      <c r="F22" s="53">
        <v>61800</v>
      </c>
      <c r="G22" s="53">
        <v>46350</v>
      </c>
      <c r="H22" s="53">
        <v>69997.19</v>
      </c>
      <c r="J22" s="113">
        <f t="shared" si="0"/>
        <v>151.01874865156418</v>
      </c>
      <c r="K22" s="113">
        <f t="shared" si="1"/>
        <v>113.26406148867314</v>
      </c>
      <c r="L22" s="113">
        <f t="shared" si="2"/>
        <v>151.01874865156418</v>
      </c>
      <c r="M22" s="61">
        <f t="shared" si="3"/>
        <v>151.01874865156418</v>
      </c>
      <c r="N22" s="53"/>
      <c r="O22" s="59"/>
      <c r="P22" s="59"/>
      <c r="Q22" s="105"/>
      <c r="R22" s="105">
        <v>121459</v>
      </c>
      <c r="S22" s="105">
        <v>46.5</v>
      </c>
      <c r="T22" s="53">
        <v>65265</v>
      </c>
    </row>
    <row r="23" spans="1:20" ht="22.5" customHeight="1">
      <c r="A23" s="50"/>
      <c r="B23" s="77" t="s">
        <v>104</v>
      </c>
      <c r="C23" s="77"/>
      <c r="D23" s="77"/>
      <c r="E23" s="77"/>
      <c r="F23" s="78">
        <v>1200</v>
      </c>
      <c r="G23" s="79"/>
      <c r="H23" s="79">
        <v>1900</v>
      </c>
      <c r="J23" s="113" t="e">
        <f t="shared" si="0"/>
        <v>#DIV/0!</v>
      </c>
      <c r="K23" s="113">
        <f t="shared" si="1"/>
        <v>158.33333333333331</v>
      </c>
      <c r="L23" s="113" t="e">
        <f t="shared" si="2"/>
        <v>#DIV/0!</v>
      </c>
      <c r="M23" s="61"/>
      <c r="N23" s="81"/>
      <c r="O23" s="82"/>
      <c r="P23" s="83"/>
      <c r="Q23" s="105"/>
      <c r="R23" s="105"/>
      <c r="S23" s="105"/>
      <c r="T23" s="79">
        <v>810</v>
      </c>
    </row>
    <row r="24" spans="1:20" ht="22.5" customHeight="1">
      <c r="A24" s="50"/>
      <c r="B24" s="77" t="s">
        <v>112</v>
      </c>
      <c r="C24" s="77"/>
      <c r="D24" s="77"/>
      <c r="E24" s="77"/>
      <c r="F24" s="78"/>
      <c r="G24" s="79">
        <v>4500</v>
      </c>
      <c r="H24" s="79"/>
      <c r="J24" s="113">
        <f t="shared" si="0"/>
        <v>0</v>
      </c>
      <c r="K24" s="113" t="e">
        <f t="shared" si="1"/>
        <v>#DIV/0!</v>
      </c>
      <c r="L24" s="113">
        <f t="shared" si="2"/>
        <v>0</v>
      </c>
      <c r="M24" s="61"/>
      <c r="N24" s="81"/>
      <c r="O24" s="82"/>
      <c r="P24" s="83"/>
      <c r="Q24" s="105"/>
      <c r="R24" s="105"/>
      <c r="S24" s="105"/>
      <c r="T24" s="79"/>
    </row>
    <row r="25" spans="1:20" ht="22.5" customHeight="1" thickBot="1">
      <c r="A25" s="50"/>
      <c r="B25" s="77" t="s">
        <v>88</v>
      </c>
      <c r="C25" s="77"/>
      <c r="D25" s="77"/>
      <c r="E25" s="77"/>
      <c r="F25" s="78">
        <v>300</v>
      </c>
      <c r="G25" s="79">
        <v>225</v>
      </c>
      <c r="H25" s="79">
        <v>106.24</v>
      </c>
      <c r="J25" s="113">
        <f t="shared" si="0"/>
        <v>47.217777777777776</v>
      </c>
      <c r="K25" s="113">
        <f t="shared" si="1"/>
        <v>35.41333333333333</v>
      </c>
      <c r="L25" s="113">
        <f t="shared" si="2"/>
        <v>47.217777777777776</v>
      </c>
      <c r="M25" s="61"/>
      <c r="N25" s="81"/>
      <c r="O25" s="82"/>
      <c r="P25" s="83"/>
      <c r="Q25" s="105"/>
      <c r="R25" s="105"/>
      <c r="S25" s="105"/>
      <c r="T25" s="79"/>
    </row>
    <row r="26" spans="1:20" ht="19.5" customHeight="1" thickBot="1">
      <c r="A26" s="50"/>
      <c r="B26" s="52" t="s">
        <v>48</v>
      </c>
      <c r="C26" s="116"/>
      <c r="D26" s="116"/>
      <c r="E26" s="116"/>
      <c r="F26" s="8">
        <v>823200</v>
      </c>
      <c r="G26" s="28">
        <f>G9+G11+G13+G17+G16+G25+G24</f>
        <v>479005</v>
      </c>
      <c r="H26" s="28">
        <v>911785.54</v>
      </c>
      <c r="J26" s="113">
        <f t="shared" si="0"/>
        <v>190.34990031419298</v>
      </c>
      <c r="K26" s="113">
        <f t="shared" si="1"/>
        <v>110.76112001943635</v>
      </c>
      <c r="L26" s="113">
        <f t="shared" si="2"/>
        <v>190.34990031419298</v>
      </c>
      <c r="M26" s="61">
        <f t="shared" si="3"/>
        <v>190.34990031419298</v>
      </c>
      <c r="N26" s="60">
        <f>N9+N11+N13+N17</f>
        <v>0</v>
      </c>
      <c r="O26" s="58"/>
      <c r="P26" s="55"/>
      <c r="Q26" s="76"/>
      <c r="R26" s="76">
        <v>397252</v>
      </c>
      <c r="S26" s="76">
        <v>244.3</v>
      </c>
      <c r="T26" s="28">
        <f>T9+T11+T13+T17+T16+T25+T23</f>
        <v>589507</v>
      </c>
    </row>
    <row r="27" spans="1:20" ht="19.5" customHeight="1">
      <c r="A27" s="1"/>
      <c r="B27" s="56" t="s">
        <v>49</v>
      </c>
      <c r="C27" s="56"/>
      <c r="D27" s="56"/>
      <c r="E27" s="56"/>
      <c r="F27" s="17">
        <f>F28+F30+F32+F34+F36+F38+F39+F37+F33</f>
        <v>3167800</v>
      </c>
      <c r="G27" s="17">
        <f>G28+G30+G32+G34+G36+G38+G39+G33</f>
        <v>2245725</v>
      </c>
      <c r="H27" s="17">
        <f>H28+H30+H32+H34+H36+H33+H35</f>
        <v>2865629.29</v>
      </c>
      <c r="J27" s="113">
        <f t="shared" si="0"/>
        <v>127.60374890068908</v>
      </c>
      <c r="K27" s="113">
        <f t="shared" si="1"/>
        <v>90.46118094576678</v>
      </c>
      <c r="L27" s="113">
        <f t="shared" si="2"/>
        <v>127.60374890068908</v>
      </c>
      <c r="M27" s="61">
        <f t="shared" si="3"/>
        <v>127.60374890068908</v>
      </c>
      <c r="N27" s="54">
        <f>N28+N29</f>
        <v>0</v>
      </c>
      <c r="O27" s="17"/>
      <c r="P27" s="17"/>
      <c r="Q27" s="76"/>
      <c r="R27" s="76">
        <v>1351434</v>
      </c>
      <c r="S27" s="76">
        <v>167.6</v>
      </c>
      <c r="T27" s="17">
        <f>T28+T30+T32+T34+T36</f>
        <v>1499764</v>
      </c>
    </row>
    <row r="28" spans="1:20" ht="33.75">
      <c r="A28" s="1"/>
      <c r="B28" s="49" t="s">
        <v>54</v>
      </c>
      <c r="C28" s="49"/>
      <c r="D28" s="49"/>
      <c r="E28" s="49"/>
      <c r="F28" s="29">
        <v>1459000</v>
      </c>
      <c r="G28" s="29">
        <v>1021300</v>
      </c>
      <c r="H28" s="29">
        <v>1313100</v>
      </c>
      <c r="J28" s="113">
        <f t="shared" si="0"/>
        <v>128.57142857142858</v>
      </c>
      <c r="K28" s="113">
        <f t="shared" si="1"/>
        <v>90</v>
      </c>
      <c r="L28" s="113">
        <f t="shared" si="2"/>
        <v>128.57142857142858</v>
      </c>
      <c r="M28" s="61">
        <f t="shared" si="3"/>
        <v>128.57142857142858</v>
      </c>
      <c r="N28" s="29"/>
      <c r="O28" s="57"/>
      <c r="P28" s="57"/>
      <c r="Q28" s="105"/>
      <c r="R28" s="105">
        <v>1161369</v>
      </c>
      <c r="S28" s="105">
        <v>175.3</v>
      </c>
      <c r="T28" s="29">
        <v>1456339</v>
      </c>
    </row>
    <row r="29" spans="1:20" ht="12.75" customHeight="1" hidden="1">
      <c r="A29" s="1"/>
      <c r="B29" s="49" t="s">
        <v>79</v>
      </c>
      <c r="C29" s="49"/>
      <c r="D29" s="49"/>
      <c r="E29" s="49"/>
      <c r="F29" s="29"/>
      <c r="G29" s="29"/>
      <c r="H29" s="29"/>
      <c r="J29" s="113" t="e">
        <f t="shared" si="0"/>
        <v>#DIV/0!</v>
      </c>
      <c r="K29" s="113" t="e">
        <f t="shared" si="1"/>
        <v>#DIV/0!</v>
      </c>
      <c r="L29" s="113" t="e">
        <f t="shared" si="2"/>
        <v>#DIV/0!</v>
      </c>
      <c r="M29" s="61" t="e">
        <f t="shared" si="3"/>
        <v>#DIV/0!</v>
      </c>
      <c r="N29" s="29"/>
      <c r="O29" s="57"/>
      <c r="P29" s="57"/>
      <c r="Q29" s="105"/>
      <c r="R29" s="105"/>
      <c r="S29" s="105"/>
      <c r="T29" s="29">
        <v>380.28</v>
      </c>
    </row>
    <row r="30" spans="1:20" ht="12.75">
      <c r="A30" s="1"/>
      <c r="B30" s="51" t="s">
        <v>89</v>
      </c>
      <c r="C30" s="51"/>
      <c r="D30" s="51"/>
      <c r="E30" s="51"/>
      <c r="F30" s="53">
        <v>1612000</v>
      </c>
      <c r="G30" s="53">
        <v>1128400</v>
      </c>
      <c r="H30" s="53">
        <v>1459864.29</v>
      </c>
      <c r="J30" s="113">
        <f t="shared" si="0"/>
        <v>129.37471552640906</v>
      </c>
      <c r="K30" s="113">
        <f t="shared" si="1"/>
        <v>90.56230086848636</v>
      </c>
      <c r="L30" s="113">
        <f t="shared" si="2"/>
        <v>129.37471552640906</v>
      </c>
      <c r="M30" s="61">
        <f t="shared" si="3"/>
        <v>129.37471552640906</v>
      </c>
      <c r="N30" s="53"/>
      <c r="O30" s="57"/>
      <c r="P30" s="57">
        <f>H30-G30</f>
        <v>331464.29000000004</v>
      </c>
      <c r="Q30" s="105"/>
      <c r="R30" s="105">
        <v>18600</v>
      </c>
      <c r="S30" s="105">
        <v>118.8</v>
      </c>
      <c r="T30" s="53"/>
    </row>
    <row r="31" spans="1:20" ht="33.75" customHeight="1" hidden="1">
      <c r="A31" s="50"/>
      <c r="B31" s="77" t="s">
        <v>55</v>
      </c>
      <c r="C31" s="77"/>
      <c r="D31" s="77"/>
      <c r="E31" s="77"/>
      <c r="F31" s="78"/>
      <c r="G31" s="79"/>
      <c r="H31" s="79"/>
      <c r="J31" s="113" t="e">
        <f t="shared" si="0"/>
        <v>#DIV/0!</v>
      </c>
      <c r="K31" s="113" t="e">
        <f t="shared" si="1"/>
        <v>#DIV/0!</v>
      </c>
      <c r="L31" s="113" t="e">
        <f t="shared" si="2"/>
        <v>#DIV/0!</v>
      </c>
      <c r="M31" s="61" t="e">
        <f t="shared" si="3"/>
        <v>#DIV/0!</v>
      </c>
      <c r="N31" s="81"/>
      <c r="O31" s="82"/>
      <c r="P31" s="83"/>
      <c r="Q31" s="105"/>
      <c r="R31" s="105"/>
      <c r="S31" s="105"/>
      <c r="T31" s="79"/>
    </row>
    <row r="32" spans="1:20" ht="22.5">
      <c r="A32" s="50"/>
      <c r="B32" s="77" t="s">
        <v>90</v>
      </c>
      <c r="C32" s="77"/>
      <c r="D32" s="77"/>
      <c r="E32" s="77"/>
      <c r="F32" s="78">
        <v>47700</v>
      </c>
      <c r="G32" s="79">
        <v>47700</v>
      </c>
      <c r="H32" s="79">
        <v>47700</v>
      </c>
      <c r="J32" s="113">
        <f t="shared" si="0"/>
        <v>100</v>
      </c>
      <c r="K32" s="113">
        <f t="shared" si="1"/>
        <v>100</v>
      </c>
      <c r="L32" s="113">
        <f t="shared" si="2"/>
        <v>100</v>
      </c>
      <c r="M32" s="61">
        <f t="shared" si="3"/>
        <v>100</v>
      </c>
      <c r="N32" s="81"/>
      <c r="O32" s="82"/>
      <c r="P32" s="83"/>
      <c r="Q32" s="105"/>
      <c r="R32" s="105"/>
      <c r="S32" s="105"/>
      <c r="T32" s="79">
        <v>41100</v>
      </c>
    </row>
    <row r="33" spans="1:20" ht="12.75">
      <c r="A33" s="50"/>
      <c r="B33" s="77" t="s">
        <v>119</v>
      </c>
      <c r="C33" s="77"/>
      <c r="D33" s="77"/>
      <c r="E33" s="77"/>
      <c r="F33" s="78">
        <v>46000</v>
      </c>
      <c r="G33" s="79">
        <v>46000</v>
      </c>
      <c r="H33" s="79">
        <v>46000</v>
      </c>
      <c r="J33" s="113">
        <f t="shared" si="0"/>
        <v>100</v>
      </c>
      <c r="K33" s="113">
        <f t="shared" si="1"/>
        <v>100</v>
      </c>
      <c r="L33" s="113">
        <f t="shared" si="2"/>
        <v>100</v>
      </c>
      <c r="M33" s="61">
        <f t="shared" si="3"/>
        <v>100</v>
      </c>
      <c r="N33" s="81"/>
      <c r="O33" s="82"/>
      <c r="P33" s="83"/>
      <c r="Q33" s="105"/>
      <c r="R33" s="105"/>
      <c r="S33" s="105"/>
      <c r="T33" s="79"/>
    </row>
    <row r="34" spans="1:20" ht="22.5">
      <c r="A34" s="50"/>
      <c r="B34" s="77" t="s">
        <v>91</v>
      </c>
      <c r="C34" s="77"/>
      <c r="D34" s="77"/>
      <c r="E34" s="77"/>
      <c r="F34" s="78">
        <v>3100</v>
      </c>
      <c r="G34" s="79">
        <v>2325</v>
      </c>
      <c r="H34" s="79">
        <v>3100</v>
      </c>
      <c r="J34" s="113">
        <f t="shared" si="0"/>
        <v>133.33333333333331</v>
      </c>
      <c r="K34" s="113">
        <f t="shared" si="1"/>
        <v>100</v>
      </c>
      <c r="L34" s="113">
        <f t="shared" si="2"/>
        <v>133.33333333333331</v>
      </c>
      <c r="M34" s="61">
        <f t="shared" si="3"/>
        <v>133.33333333333331</v>
      </c>
      <c r="N34" s="81"/>
      <c r="O34" s="82"/>
      <c r="P34" s="83"/>
      <c r="Q34" s="105"/>
      <c r="R34" s="105"/>
      <c r="S34" s="105"/>
      <c r="T34" s="79">
        <v>2325</v>
      </c>
    </row>
    <row r="35" spans="1:20" ht="12.75">
      <c r="A35" s="50"/>
      <c r="B35" s="77" t="s">
        <v>125</v>
      </c>
      <c r="C35" s="77"/>
      <c r="D35" s="77"/>
      <c r="E35" s="77"/>
      <c r="F35" s="78"/>
      <c r="G35" s="79"/>
      <c r="H35" s="79">
        <v>-4135</v>
      </c>
      <c r="L35" s="113"/>
      <c r="M35" s="61"/>
      <c r="N35" s="81"/>
      <c r="O35" s="82"/>
      <c r="P35" s="83"/>
      <c r="Q35" s="105"/>
      <c r="R35" s="105"/>
      <c r="S35" s="105"/>
      <c r="T35" s="79"/>
    </row>
    <row r="36" spans="1:20" ht="13.5" thickBot="1">
      <c r="A36" s="50"/>
      <c r="B36" s="77"/>
      <c r="C36" s="77"/>
      <c r="D36" s="77"/>
      <c r="E36" s="77"/>
      <c r="F36" s="78"/>
      <c r="G36" s="79"/>
      <c r="H36" s="79"/>
      <c r="L36" s="113"/>
      <c r="M36" s="61"/>
      <c r="N36" s="81"/>
      <c r="O36" s="82"/>
      <c r="P36" s="83"/>
      <c r="Q36" s="105"/>
      <c r="R36" s="105"/>
      <c r="S36" s="105"/>
      <c r="T36" s="79"/>
    </row>
    <row r="37" spans="1:20" ht="22.5" hidden="1">
      <c r="A37" s="50"/>
      <c r="B37" s="77" t="s">
        <v>109</v>
      </c>
      <c r="C37" s="77"/>
      <c r="D37" s="77"/>
      <c r="E37" s="77"/>
      <c r="F37" s="78"/>
      <c r="G37" s="79"/>
      <c r="H37" s="79"/>
      <c r="J37" s="113" t="e">
        <f t="shared" si="0"/>
        <v>#DIV/0!</v>
      </c>
      <c r="K37" s="113" t="e">
        <f t="shared" si="1"/>
        <v>#DIV/0!</v>
      </c>
      <c r="L37" s="113"/>
      <c r="M37" s="61"/>
      <c r="N37" s="81"/>
      <c r="O37" s="82"/>
      <c r="P37" s="83"/>
      <c r="Q37" s="105"/>
      <c r="R37" s="105"/>
      <c r="S37" s="105"/>
      <c r="T37" s="79"/>
    </row>
    <row r="38" spans="1:20" ht="12.75" hidden="1">
      <c r="A38" s="50"/>
      <c r="B38" s="77" t="s">
        <v>94</v>
      </c>
      <c r="C38" s="77"/>
      <c r="D38" s="77"/>
      <c r="E38" s="77"/>
      <c r="F38" s="78"/>
      <c r="G38" s="79"/>
      <c r="H38" s="79"/>
      <c r="J38" s="113" t="e">
        <f t="shared" si="0"/>
        <v>#DIV/0!</v>
      </c>
      <c r="K38" s="113" t="e">
        <f t="shared" si="1"/>
        <v>#DIV/0!</v>
      </c>
      <c r="L38" s="113" t="e">
        <f t="shared" si="2"/>
        <v>#DIV/0!</v>
      </c>
      <c r="M38" s="61" t="e">
        <f t="shared" si="3"/>
        <v>#DIV/0!</v>
      </c>
      <c r="N38" s="81"/>
      <c r="O38" s="82"/>
      <c r="P38" s="83"/>
      <c r="Q38" s="105"/>
      <c r="R38" s="105"/>
      <c r="S38" s="105"/>
      <c r="T38" s="79"/>
    </row>
    <row r="39" spans="1:20" ht="12.75" hidden="1">
      <c r="A39" s="50"/>
      <c r="B39" s="77" t="s">
        <v>95</v>
      </c>
      <c r="C39" s="77"/>
      <c r="D39" s="77"/>
      <c r="E39" s="77"/>
      <c r="F39" s="78"/>
      <c r="G39" s="79"/>
      <c r="H39" s="79"/>
      <c r="J39" s="113" t="e">
        <f t="shared" si="0"/>
        <v>#DIV/0!</v>
      </c>
      <c r="K39" s="113" t="e">
        <f t="shared" si="1"/>
        <v>#DIV/0!</v>
      </c>
      <c r="L39" s="113" t="e">
        <f t="shared" si="2"/>
        <v>#DIV/0!</v>
      </c>
      <c r="M39" s="61"/>
      <c r="N39" s="81"/>
      <c r="O39" s="82"/>
      <c r="P39" s="83"/>
      <c r="Q39" s="105"/>
      <c r="R39" s="105"/>
      <c r="S39" s="105"/>
      <c r="T39" s="79"/>
    </row>
    <row r="40" spans="1:20" ht="22.5" hidden="1">
      <c r="A40" s="50"/>
      <c r="B40" s="77" t="s">
        <v>105</v>
      </c>
      <c r="C40" s="77"/>
      <c r="D40" s="77"/>
      <c r="E40" s="77"/>
      <c r="F40" s="78"/>
      <c r="G40" s="79"/>
      <c r="H40" s="79"/>
      <c r="J40" s="113" t="e">
        <f t="shared" si="0"/>
        <v>#DIV/0!</v>
      </c>
      <c r="L40" s="113"/>
      <c r="M40" s="61"/>
      <c r="N40" s="81"/>
      <c r="O40" s="82"/>
      <c r="P40" s="83"/>
      <c r="Q40" s="105"/>
      <c r="R40" s="105"/>
      <c r="S40" s="105"/>
      <c r="T40" s="79"/>
    </row>
    <row r="41" spans="1:20" ht="13.5" customHeight="1" hidden="1" thickBot="1">
      <c r="A41" s="50"/>
      <c r="B41" s="77" t="s">
        <v>75</v>
      </c>
      <c r="C41" s="77"/>
      <c r="D41" s="77"/>
      <c r="E41" s="77"/>
      <c r="F41" s="78"/>
      <c r="G41" s="79"/>
      <c r="H41" s="79"/>
      <c r="I41" s="80"/>
      <c r="J41" s="113" t="e">
        <f t="shared" si="0"/>
        <v>#DIV/0!</v>
      </c>
      <c r="K41" s="113" t="e">
        <f t="shared" si="1"/>
        <v>#DIV/0!</v>
      </c>
      <c r="L41" s="113" t="e">
        <f t="shared" si="2"/>
        <v>#DIV/0!</v>
      </c>
      <c r="M41" s="61" t="e">
        <f t="shared" si="3"/>
        <v>#DIV/0!</v>
      </c>
      <c r="N41" s="81"/>
      <c r="O41" s="82"/>
      <c r="P41" s="83"/>
      <c r="Q41" s="105"/>
      <c r="R41" s="105"/>
      <c r="S41" s="105"/>
      <c r="T41" s="79">
        <v>12917</v>
      </c>
    </row>
    <row r="42" spans="1:20" ht="21" customHeight="1" thickBot="1">
      <c r="A42" s="50"/>
      <c r="B42" s="52" t="s">
        <v>50</v>
      </c>
      <c r="C42" s="116"/>
      <c r="D42" s="116"/>
      <c r="E42" s="116"/>
      <c r="F42" s="8">
        <f>F26+F27</f>
        <v>3991000</v>
      </c>
      <c r="G42" s="28">
        <f>G26+G27</f>
        <v>2724730</v>
      </c>
      <c r="H42" s="28">
        <f>H26+H27</f>
        <v>3777414.83</v>
      </c>
      <c r="I42" s="61"/>
      <c r="J42" s="113">
        <f t="shared" si="0"/>
        <v>138.63446396523693</v>
      </c>
      <c r="K42" s="113">
        <f t="shared" si="1"/>
        <v>94.64832949135555</v>
      </c>
      <c r="L42" s="113">
        <f t="shared" si="2"/>
        <v>138.63446396523693</v>
      </c>
      <c r="M42" s="61">
        <f t="shared" si="3"/>
        <v>138.63446396523693</v>
      </c>
      <c r="N42" s="60">
        <f>N26+N27</f>
        <v>0</v>
      </c>
      <c r="O42" s="58"/>
      <c r="P42" s="55"/>
      <c r="Q42" s="76"/>
      <c r="R42" s="76">
        <v>1748686</v>
      </c>
      <c r="S42" s="76">
        <v>185.1</v>
      </c>
      <c r="T42" s="28">
        <f>T26+T27</f>
        <v>2089271</v>
      </c>
    </row>
    <row r="47" ht="33.75" customHeight="1"/>
  </sheetData>
  <sheetProtection/>
  <mergeCells count="16">
    <mergeCell ref="T5:T6"/>
    <mergeCell ref="O5:P5"/>
    <mergeCell ref="H5:H6"/>
    <mergeCell ref="K5:K6"/>
    <mergeCell ref="M5:M6"/>
    <mergeCell ref="N5:N6"/>
    <mergeCell ref="I5:I6"/>
    <mergeCell ref="J5:J6"/>
    <mergeCell ref="B1:K1"/>
    <mergeCell ref="B2:N2"/>
    <mergeCell ref="B3:N3"/>
    <mergeCell ref="F4:H4"/>
    <mergeCell ref="A5:A6"/>
    <mergeCell ref="B5:B6"/>
    <mergeCell ref="F5:F6"/>
    <mergeCell ref="G5:G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E50" sqref="E50"/>
    </sheetView>
  </sheetViews>
  <sheetFormatPr defaultColWidth="9.00390625" defaultRowHeight="12.75"/>
  <cols>
    <col min="1" max="1" width="5.625" style="0" customWidth="1"/>
    <col min="2" max="2" width="33.00390625" style="0" customWidth="1"/>
    <col min="3" max="3" width="11.00390625" style="0" customWidth="1"/>
    <col min="4" max="4" width="11.625" style="0" hidden="1" customWidth="1"/>
    <col min="5" max="5" width="9.625" style="0" customWidth="1"/>
    <col min="6" max="6" width="8.875" style="0" customWidth="1"/>
    <col min="7" max="7" width="8.875" style="0" hidden="1" customWidth="1"/>
    <col min="8" max="8" width="9.875" style="0" hidden="1" customWidth="1"/>
    <col min="9" max="9" width="11.125" style="0" hidden="1" customWidth="1"/>
    <col min="10" max="10" width="8.875" style="0" hidden="1" customWidth="1"/>
    <col min="11" max="12" width="9.875" style="0" hidden="1" customWidth="1"/>
    <col min="13" max="13" width="9.625" style="0" hidden="1" customWidth="1"/>
  </cols>
  <sheetData>
    <row r="1" spans="1:13" ht="12.75">
      <c r="A1" s="120" t="s">
        <v>0</v>
      </c>
      <c r="B1" s="122" t="s">
        <v>1</v>
      </c>
      <c r="C1" s="124" t="s">
        <v>114</v>
      </c>
      <c r="D1" s="124" t="s">
        <v>120</v>
      </c>
      <c r="E1" s="124" t="s">
        <v>126</v>
      </c>
      <c r="F1" s="124" t="s">
        <v>115</v>
      </c>
      <c r="G1" s="65"/>
      <c r="H1" s="124" t="s">
        <v>121</v>
      </c>
      <c r="I1" s="122" t="s">
        <v>76</v>
      </c>
      <c r="J1" s="128" t="s">
        <v>29</v>
      </c>
      <c r="K1" s="129"/>
      <c r="L1" s="102"/>
      <c r="M1" s="124" t="s">
        <v>97</v>
      </c>
    </row>
    <row r="2" spans="1:13" ht="98.25" customHeight="1" thickBot="1">
      <c r="A2" s="121"/>
      <c r="B2" s="123"/>
      <c r="C2" s="125"/>
      <c r="D2" s="125"/>
      <c r="E2" s="125"/>
      <c r="F2" s="125"/>
      <c r="G2" s="66" t="s">
        <v>51</v>
      </c>
      <c r="H2" s="125"/>
      <c r="I2" s="123"/>
      <c r="J2" s="40" t="s">
        <v>33</v>
      </c>
      <c r="K2" s="41" t="s">
        <v>34</v>
      </c>
      <c r="L2" s="103" t="s">
        <v>74</v>
      </c>
      <c r="M2" s="125"/>
    </row>
    <row r="3" spans="1:13" ht="11.25" customHeight="1" thickBot="1">
      <c r="A3" s="23">
        <v>1</v>
      </c>
      <c r="B3" s="24">
        <v>2</v>
      </c>
      <c r="C3" s="25">
        <v>3</v>
      </c>
      <c r="D3" s="25"/>
      <c r="E3" s="25">
        <v>5</v>
      </c>
      <c r="F3" s="25">
        <v>6</v>
      </c>
      <c r="G3" s="26"/>
      <c r="H3" s="26">
        <v>7</v>
      </c>
      <c r="I3" s="25">
        <v>8</v>
      </c>
      <c r="J3" s="26">
        <v>9</v>
      </c>
      <c r="K3" s="27">
        <v>10</v>
      </c>
      <c r="L3" s="106"/>
      <c r="M3" s="25">
        <v>5</v>
      </c>
    </row>
    <row r="4" spans="1:13" ht="20.25" customHeight="1">
      <c r="A4" s="30" t="s">
        <v>2</v>
      </c>
      <c r="B4" s="31" t="s">
        <v>3</v>
      </c>
      <c r="C4" s="17">
        <f>C5+C6+C9+C7+C8+C15</f>
        <v>2372044</v>
      </c>
      <c r="D4" s="17">
        <f>D5+D6+D9+D7+D8</f>
        <v>1112381</v>
      </c>
      <c r="E4" s="17">
        <f>E5+E6+E7+E8+E15</f>
        <v>2042682.3</v>
      </c>
      <c r="F4" s="21">
        <f>E4/C4*100</f>
        <v>86.11485705998709</v>
      </c>
      <c r="G4" s="21"/>
      <c r="H4" s="21">
        <f aca="true" t="shared" si="0" ref="H4:H15">E4/D4*100</f>
        <v>183.631534519198</v>
      </c>
      <c r="I4" s="17">
        <f>I6+I9</f>
        <v>436527</v>
      </c>
      <c r="J4" s="42"/>
      <c r="K4" s="43"/>
      <c r="L4" s="81">
        <v>209.9</v>
      </c>
      <c r="M4" s="17">
        <f>M5+M6</f>
        <v>1338814</v>
      </c>
    </row>
    <row r="5" spans="1:13" s="94" customFormat="1" ht="48">
      <c r="A5" s="89" t="s">
        <v>56</v>
      </c>
      <c r="B5" s="90" t="s">
        <v>57</v>
      </c>
      <c r="C5" s="91">
        <v>669930</v>
      </c>
      <c r="D5" s="91">
        <v>307464</v>
      </c>
      <c r="E5" s="91">
        <v>588503.3</v>
      </c>
      <c r="F5" s="21">
        <f aca="true" t="shared" si="1" ref="F5:F50">E5/C5*100</f>
        <v>87.84549131998867</v>
      </c>
      <c r="G5" s="21"/>
      <c r="H5" s="21">
        <f t="shared" si="0"/>
        <v>191.40559545182526</v>
      </c>
      <c r="I5" s="91"/>
      <c r="J5" s="92"/>
      <c r="K5" s="93"/>
      <c r="L5" s="107"/>
      <c r="M5" s="91">
        <v>308874</v>
      </c>
    </row>
    <row r="6" spans="1:13" ht="39" customHeight="1">
      <c r="A6" s="32" t="s">
        <v>27</v>
      </c>
      <c r="B6" s="33" t="s">
        <v>32</v>
      </c>
      <c r="C6" s="4">
        <v>1629934</v>
      </c>
      <c r="D6" s="4">
        <v>779987</v>
      </c>
      <c r="E6" s="4">
        <v>1384499</v>
      </c>
      <c r="F6" s="21">
        <f t="shared" si="1"/>
        <v>84.94202832752737</v>
      </c>
      <c r="G6" s="21"/>
      <c r="H6" s="21">
        <f t="shared" si="0"/>
        <v>177.50283017537473</v>
      </c>
      <c r="I6" s="29">
        <v>436527</v>
      </c>
      <c r="J6" s="42"/>
      <c r="K6" s="43"/>
      <c r="L6" s="81">
        <v>142.2</v>
      </c>
      <c r="M6" s="4">
        <v>1029940</v>
      </c>
    </row>
    <row r="7" spans="1:13" ht="25.5" customHeight="1">
      <c r="A7" s="32" t="s">
        <v>27</v>
      </c>
      <c r="B7" s="34" t="s">
        <v>116</v>
      </c>
      <c r="C7" s="13">
        <v>18680</v>
      </c>
      <c r="D7" s="13">
        <v>18680</v>
      </c>
      <c r="E7" s="13">
        <v>18680</v>
      </c>
      <c r="F7" s="21">
        <f t="shared" si="1"/>
        <v>100</v>
      </c>
      <c r="G7" s="21"/>
      <c r="H7" s="21"/>
      <c r="I7" s="29"/>
      <c r="J7" s="42"/>
      <c r="K7" s="43"/>
      <c r="L7" s="81"/>
      <c r="M7" s="13"/>
    </row>
    <row r="8" spans="1:13" ht="25.5" customHeight="1">
      <c r="A8" s="32" t="s">
        <v>98</v>
      </c>
      <c r="B8" s="34" t="s">
        <v>99</v>
      </c>
      <c r="C8" s="13">
        <v>5000</v>
      </c>
      <c r="D8" s="13">
        <v>5000</v>
      </c>
      <c r="E8" s="13">
        <v>5000</v>
      </c>
      <c r="F8" s="21">
        <f t="shared" si="1"/>
        <v>100</v>
      </c>
      <c r="G8" s="21"/>
      <c r="H8" s="21"/>
      <c r="I8" s="29"/>
      <c r="J8" s="42"/>
      <c r="K8" s="43"/>
      <c r="L8" s="81"/>
      <c r="M8" s="13">
        <v>25000</v>
      </c>
    </row>
    <row r="9" spans="1:13" ht="12.75">
      <c r="A9" s="32" t="s">
        <v>96</v>
      </c>
      <c r="B9" s="33" t="s">
        <v>7</v>
      </c>
      <c r="C9" s="4">
        <v>2500</v>
      </c>
      <c r="D9" s="4">
        <v>1250</v>
      </c>
      <c r="E9" s="4"/>
      <c r="F9" s="21">
        <f t="shared" si="1"/>
        <v>0</v>
      </c>
      <c r="G9" s="21"/>
      <c r="H9" s="21">
        <f t="shared" si="0"/>
        <v>0</v>
      </c>
      <c r="I9" s="29"/>
      <c r="J9" s="42"/>
      <c r="K9" s="43"/>
      <c r="L9" s="81"/>
      <c r="M9" s="4"/>
    </row>
    <row r="10" spans="1:13" ht="15" customHeight="1" hidden="1">
      <c r="A10" s="32"/>
      <c r="B10" s="35" t="s">
        <v>15</v>
      </c>
      <c r="C10" s="13"/>
      <c r="D10" s="13"/>
      <c r="E10" s="13"/>
      <c r="F10" s="21" t="e">
        <f t="shared" si="1"/>
        <v>#DIV/0!</v>
      </c>
      <c r="G10" s="21"/>
      <c r="H10" s="21" t="e">
        <f t="shared" si="0"/>
        <v>#DIV/0!</v>
      </c>
      <c r="I10" s="29"/>
      <c r="J10" s="42"/>
      <c r="K10" s="43"/>
      <c r="L10" s="81"/>
      <c r="M10" s="13"/>
    </row>
    <row r="11" spans="1:13" ht="15" customHeight="1" hidden="1">
      <c r="A11" s="32" t="s">
        <v>16</v>
      </c>
      <c r="B11" s="33" t="s">
        <v>4</v>
      </c>
      <c r="C11" s="6">
        <v>490635</v>
      </c>
      <c r="D11" s="5"/>
      <c r="E11" s="5">
        <v>471619</v>
      </c>
      <c r="F11" s="21">
        <f t="shared" si="1"/>
        <v>96.12420638560233</v>
      </c>
      <c r="G11" s="21"/>
      <c r="H11" s="21" t="e">
        <f t="shared" si="0"/>
        <v>#DIV/0!</v>
      </c>
      <c r="I11" s="29"/>
      <c r="J11" s="42"/>
      <c r="K11" s="43"/>
      <c r="L11" s="81"/>
      <c r="M11" s="5">
        <v>471619</v>
      </c>
    </row>
    <row r="12" spans="1:13" ht="12.75" hidden="1">
      <c r="A12" s="32" t="s">
        <v>17</v>
      </c>
      <c r="B12" s="33" t="s">
        <v>18</v>
      </c>
      <c r="C12" s="6">
        <v>3000</v>
      </c>
      <c r="D12" s="5"/>
      <c r="E12" s="5">
        <v>1000</v>
      </c>
      <c r="F12" s="21">
        <f t="shared" si="1"/>
        <v>33.33333333333333</v>
      </c>
      <c r="G12" s="21"/>
      <c r="H12" s="21" t="e">
        <f t="shared" si="0"/>
        <v>#DIV/0!</v>
      </c>
      <c r="I12" s="29"/>
      <c r="J12" s="42"/>
      <c r="K12" s="43"/>
      <c r="L12" s="81"/>
      <c r="M12" s="5">
        <v>1000</v>
      </c>
    </row>
    <row r="13" spans="1:13" ht="12.75" hidden="1">
      <c r="A13" s="32" t="s">
        <v>19</v>
      </c>
      <c r="B13" s="33" t="s">
        <v>5</v>
      </c>
      <c r="C13" s="6">
        <v>131829</v>
      </c>
      <c r="D13" s="5"/>
      <c r="E13" s="5">
        <v>117911</v>
      </c>
      <c r="F13" s="21">
        <f t="shared" si="1"/>
        <v>89.44238369402787</v>
      </c>
      <c r="G13" s="21"/>
      <c r="H13" s="21" t="e">
        <f t="shared" si="0"/>
        <v>#DIV/0!</v>
      </c>
      <c r="I13" s="29"/>
      <c r="J13" s="42"/>
      <c r="K13" s="43"/>
      <c r="L13" s="81"/>
      <c r="M13" s="5">
        <v>117911</v>
      </c>
    </row>
    <row r="14" spans="1:13" ht="12.75" hidden="1">
      <c r="A14" s="32" t="s">
        <v>20</v>
      </c>
      <c r="B14" s="33" t="s">
        <v>6</v>
      </c>
      <c r="C14" s="6">
        <v>41111</v>
      </c>
      <c r="D14" s="5"/>
      <c r="E14" s="5">
        <v>23220</v>
      </c>
      <c r="F14" s="21">
        <f t="shared" si="1"/>
        <v>56.48123373306414</v>
      </c>
      <c r="G14" s="21"/>
      <c r="H14" s="21" t="e">
        <f t="shared" si="0"/>
        <v>#DIV/0!</v>
      </c>
      <c r="I14" s="29"/>
      <c r="J14" s="42"/>
      <c r="K14" s="43"/>
      <c r="L14" s="81"/>
      <c r="M14" s="5">
        <v>23220</v>
      </c>
    </row>
    <row r="15" spans="1:13" s="88" customFormat="1" ht="12.75">
      <c r="A15" s="36" t="s">
        <v>122</v>
      </c>
      <c r="B15" s="37" t="s">
        <v>119</v>
      </c>
      <c r="C15" s="19">
        <v>46000</v>
      </c>
      <c r="D15" s="84"/>
      <c r="E15" s="84">
        <v>46000</v>
      </c>
      <c r="F15" s="85">
        <f t="shared" si="1"/>
        <v>100</v>
      </c>
      <c r="G15" s="85"/>
      <c r="H15" s="85" t="e">
        <f t="shared" si="0"/>
        <v>#DIV/0!</v>
      </c>
      <c r="I15" s="2"/>
      <c r="J15" s="86"/>
      <c r="K15" s="87"/>
      <c r="L15" s="76"/>
      <c r="M15" s="84"/>
    </row>
    <row r="16" spans="1:13" s="88" customFormat="1" ht="12.75">
      <c r="A16" s="36" t="s">
        <v>84</v>
      </c>
      <c r="B16" s="37" t="s">
        <v>58</v>
      </c>
      <c r="C16" s="19">
        <v>47700</v>
      </c>
      <c r="D16" s="84">
        <v>47700</v>
      </c>
      <c r="E16" s="84">
        <v>47700</v>
      </c>
      <c r="F16" s="21">
        <f t="shared" si="1"/>
        <v>100</v>
      </c>
      <c r="G16" s="85"/>
      <c r="H16" s="21">
        <f aca="true" t="shared" si="2" ref="H16:H50">E16/D16*100</f>
        <v>100</v>
      </c>
      <c r="I16" s="2"/>
      <c r="J16" s="86"/>
      <c r="K16" s="87"/>
      <c r="L16" s="76"/>
      <c r="M16" s="84">
        <v>13930</v>
      </c>
    </row>
    <row r="17" spans="1:13" ht="24">
      <c r="A17" s="36" t="s">
        <v>8</v>
      </c>
      <c r="B17" s="37" t="s">
        <v>21</v>
      </c>
      <c r="C17" s="2">
        <v>34000</v>
      </c>
      <c r="D17" s="2">
        <v>15500</v>
      </c>
      <c r="E17" s="2">
        <v>34000</v>
      </c>
      <c r="F17" s="21">
        <f t="shared" si="1"/>
        <v>100</v>
      </c>
      <c r="G17" s="21"/>
      <c r="H17" s="21">
        <f t="shared" si="2"/>
        <v>219.3548387096774</v>
      </c>
      <c r="I17" s="2">
        <v>13000</v>
      </c>
      <c r="J17" s="42"/>
      <c r="K17" s="43"/>
      <c r="L17" s="81">
        <v>114.5</v>
      </c>
      <c r="M17" s="2">
        <v>15000</v>
      </c>
    </row>
    <row r="18" spans="1:13" ht="27.75" customHeight="1">
      <c r="A18" s="32" t="s">
        <v>13</v>
      </c>
      <c r="B18" s="33" t="s">
        <v>9</v>
      </c>
      <c r="C18" s="4">
        <v>34000</v>
      </c>
      <c r="D18" s="4">
        <v>15500</v>
      </c>
      <c r="E18" s="4">
        <v>34000</v>
      </c>
      <c r="F18" s="21">
        <f t="shared" si="1"/>
        <v>100</v>
      </c>
      <c r="G18" s="21"/>
      <c r="H18" s="21">
        <f t="shared" si="2"/>
        <v>219.3548387096774</v>
      </c>
      <c r="I18" s="29">
        <v>13000</v>
      </c>
      <c r="J18" s="42"/>
      <c r="K18" s="43"/>
      <c r="L18" s="81">
        <v>114.5</v>
      </c>
      <c r="M18" s="4">
        <v>15000</v>
      </c>
    </row>
    <row r="19" spans="1:13" ht="24" hidden="1">
      <c r="A19" s="32"/>
      <c r="B19" s="34" t="s">
        <v>35</v>
      </c>
      <c r="C19" s="13">
        <v>19000</v>
      </c>
      <c r="D19" s="13"/>
      <c r="E19" s="13">
        <v>19000</v>
      </c>
      <c r="F19" s="21">
        <f t="shared" si="1"/>
        <v>100</v>
      </c>
      <c r="G19" s="21"/>
      <c r="H19" s="21" t="e">
        <f t="shared" si="2"/>
        <v>#DIV/0!</v>
      </c>
      <c r="I19" s="29"/>
      <c r="J19" s="42"/>
      <c r="K19" s="43"/>
      <c r="L19" s="81"/>
      <c r="M19" s="13">
        <v>19000</v>
      </c>
    </row>
    <row r="20" spans="1:13" s="88" customFormat="1" ht="12.75">
      <c r="A20" s="36" t="s">
        <v>59</v>
      </c>
      <c r="B20" s="34" t="s">
        <v>60</v>
      </c>
      <c r="C20" s="95">
        <v>9100</v>
      </c>
      <c r="D20" s="95"/>
      <c r="E20" s="95">
        <v>9064.29</v>
      </c>
      <c r="F20" s="21">
        <f t="shared" si="1"/>
        <v>99.60758241758244</v>
      </c>
      <c r="G20" s="85"/>
      <c r="H20" s="21" t="e">
        <f t="shared" si="2"/>
        <v>#DIV/0!</v>
      </c>
      <c r="I20" s="2"/>
      <c r="J20" s="86"/>
      <c r="K20" s="87"/>
      <c r="L20" s="76"/>
      <c r="M20" s="95">
        <v>11762</v>
      </c>
    </row>
    <row r="21" spans="1:13" s="88" customFormat="1" ht="12.75">
      <c r="A21" s="36" t="s">
        <v>102</v>
      </c>
      <c r="B21" s="34" t="s">
        <v>103</v>
      </c>
      <c r="C21" s="95"/>
      <c r="D21" s="95"/>
      <c r="E21" s="95"/>
      <c r="F21" s="21" t="e">
        <f t="shared" si="1"/>
        <v>#DIV/0!</v>
      </c>
      <c r="G21" s="85"/>
      <c r="H21" s="21"/>
      <c r="I21" s="2"/>
      <c r="J21" s="86"/>
      <c r="K21" s="87"/>
      <c r="L21" s="76"/>
      <c r="M21" s="95"/>
    </row>
    <row r="22" spans="1:13" ht="27.75" customHeight="1">
      <c r="A22" s="36" t="s">
        <v>10</v>
      </c>
      <c r="B22" s="37" t="s">
        <v>22</v>
      </c>
      <c r="C22" s="2">
        <f>C23+C24</f>
        <v>704911.95</v>
      </c>
      <c r="D22" s="2">
        <f>D23+D24</f>
        <v>443405.95</v>
      </c>
      <c r="E22" s="2">
        <f>E23+E24</f>
        <v>559898.8</v>
      </c>
      <c r="F22" s="21">
        <f t="shared" si="1"/>
        <v>79.42818957743589</v>
      </c>
      <c r="G22" s="21"/>
      <c r="H22" s="21">
        <f t="shared" si="2"/>
        <v>126.27227938641781</v>
      </c>
      <c r="I22" s="2">
        <v>157938</v>
      </c>
      <c r="J22" s="42"/>
      <c r="K22" s="43"/>
      <c r="L22" s="81">
        <v>210.9</v>
      </c>
      <c r="M22" s="2">
        <f>M23+M24</f>
        <v>151770</v>
      </c>
    </row>
    <row r="23" spans="1:13" ht="27.75" customHeight="1">
      <c r="A23" s="36" t="s">
        <v>14</v>
      </c>
      <c r="B23" s="37" t="s">
        <v>87</v>
      </c>
      <c r="C23" s="2">
        <v>242000</v>
      </c>
      <c r="D23" s="2">
        <v>138043</v>
      </c>
      <c r="E23" s="2">
        <v>235043</v>
      </c>
      <c r="F23" s="21">
        <f t="shared" si="1"/>
        <v>97.12520661157025</v>
      </c>
      <c r="G23" s="21"/>
      <c r="H23" s="21"/>
      <c r="I23" s="2"/>
      <c r="J23" s="42"/>
      <c r="K23" s="43"/>
      <c r="L23" s="81"/>
      <c r="M23" s="2">
        <v>7463</v>
      </c>
    </row>
    <row r="24" spans="1:13" ht="12.75">
      <c r="A24" s="32" t="s">
        <v>81</v>
      </c>
      <c r="B24" s="33" t="s">
        <v>11</v>
      </c>
      <c r="C24" s="4">
        <v>462911.95</v>
      </c>
      <c r="D24" s="4">
        <v>305362.95</v>
      </c>
      <c r="E24" s="4">
        <v>324855.8</v>
      </c>
      <c r="F24" s="21">
        <f t="shared" si="1"/>
        <v>70.17658541759398</v>
      </c>
      <c r="G24" s="21"/>
      <c r="H24" s="21">
        <f t="shared" si="2"/>
        <v>106.38350199328373</v>
      </c>
      <c r="I24" s="29">
        <v>157938</v>
      </c>
      <c r="J24" s="42"/>
      <c r="K24" s="43"/>
      <c r="L24" s="81">
        <v>210.9</v>
      </c>
      <c r="M24" s="4">
        <f>M26+M27+M28+M29+M30</f>
        <v>144307</v>
      </c>
    </row>
    <row r="25" spans="1:13" ht="12.75" hidden="1">
      <c r="A25" s="32" t="s">
        <v>14</v>
      </c>
      <c r="B25" s="33" t="s">
        <v>80</v>
      </c>
      <c r="C25" s="4"/>
      <c r="D25" s="4"/>
      <c r="E25" s="4"/>
      <c r="F25" s="21" t="e">
        <f t="shared" si="1"/>
        <v>#DIV/0!</v>
      </c>
      <c r="G25" s="21"/>
      <c r="H25" s="21" t="e">
        <f t="shared" si="2"/>
        <v>#DIV/0!</v>
      </c>
      <c r="I25" s="29"/>
      <c r="J25" s="42"/>
      <c r="K25" s="43"/>
      <c r="L25" s="81"/>
      <c r="M25" s="4"/>
    </row>
    <row r="26" spans="1:13" ht="12.75">
      <c r="A26" s="32"/>
      <c r="B26" s="34" t="s">
        <v>71</v>
      </c>
      <c r="C26" s="13">
        <v>97715.95</v>
      </c>
      <c r="D26" s="13">
        <v>121715.95</v>
      </c>
      <c r="E26" s="13">
        <v>45000</v>
      </c>
      <c r="F26" s="21">
        <f t="shared" si="1"/>
        <v>46.051847216344925</v>
      </c>
      <c r="G26" s="21"/>
      <c r="H26" s="21">
        <f t="shared" si="2"/>
        <v>36.97132545077289</v>
      </c>
      <c r="I26" s="13">
        <v>76285</v>
      </c>
      <c r="J26" s="42"/>
      <c r="K26" s="43"/>
      <c r="L26" s="81">
        <v>195.4</v>
      </c>
      <c r="M26" s="13"/>
    </row>
    <row r="27" spans="1:13" ht="12.75">
      <c r="A27" s="32"/>
      <c r="B27" s="33" t="s">
        <v>70</v>
      </c>
      <c r="C27" s="13">
        <v>112000</v>
      </c>
      <c r="D27" s="13">
        <v>44349</v>
      </c>
      <c r="E27" s="13">
        <v>56341.19</v>
      </c>
      <c r="F27" s="21">
        <f t="shared" si="1"/>
        <v>50.30463392857143</v>
      </c>
      <c r="G27" s="21"/>
      <c r="H27" s="21">
        <f t="shared" si="2"/>
        <v>127.04049696723713</v>
      </c>
      <c r="I27" s="29">
        <v>40545</v>
      </c>
      <c r="J27" s="42"/>
      <c r="K27" s="43"/>
      <c r="L27" s="81">
        <v>371.9</v>
      </c>
      <c r="M27" s="13">
        <v>115650</v>
      </c>
    </row>
    <row r="28" spans="1:13" ht="12.75">
      <c r="A28" s="32"/>
      <c r="B28" s="33" t="s">
        <v>30</v>
      </c>
      <c r="C28" s="14">
        <v>193200</v>
      </c>
      <c r="D28" s="14">
        <v>113298</v>
      </c>
      <c r="E28" s="13">
        <v>193200</v>
      </c>
      <c r="F28" s="21">
        <f t="shared" si="1"/>
        <v>100</v>
      </c>
      <c r="G28" s="21"/>
      <c r="H28" s="21">
        <f t="shared" si="2"/>
        <v>170.5237515225335</v>
      </c>
      <c r="I28" s="29">
        <v>41108</v>
      </c>
      <c r="J28" s="42"/>
      <c r="K28" s="43"/>
      <c r="L28" s="81">
        <v>35</v>
      </c>
      <c r="M28" s="13">
        <v>12575</v>
      </c>
    </row>
    <row r="29" spans="1:13" ht="22.5" customHeight="1">
      <c r="A29" s="32"/>
      <c r="B29" s="33" t="s">
        <v>68</v>
      </c>
      <c r="C29" s="14">
        <v>38996</v>
      </c>
      <c r="D29" s="14">
        <v>12500</v>
      </c>
      <c r="E29" s="13">
        <v>22800</v>
      </c>
      <c r="F29" s="21">
        <f t="shared" si="1"/>
        <v>58.46753513180839</v>
      </c>
      <c r="G29" s="21"/>
      <c r="H29" s="21">
        <f t="shared" si="2"/>
        <v>182.4</v>
      </c>
      <c r="I29" s="2"/>
      <c r="J29" s="42"/>
      <c r="K29" s="43"/>
      <c r="L29" s="81"/>
      <c r="M29" s="13">
        <v>8582</v>
      </c>
    </row>
    <row r="30" spans="1:13" ht="22.5" customHeight="1">
      <c r="A30" s="32"/>
      <c r="B30" s="33" t="s">
        <v>69</v>
      </c>
      <c r="C30" s="14">
        <v>15000</v>
      </c>
      <c r="D30" s="14">
        <v>7500</v>
      </c>
      <c r="E30" s="13">
        <v>6167.06</v>
      </c>
      <c r="F30" s="21">
        <f t="shared" si="1"/>
        <v>41.113733333333336</v>
      </c>
      <c r="G30" s="21"/>
      <c r="H30" s="21">
        <f t="shared" si="2"/>
        <v>82.22746666666667</v>
      </c>
      <c r="I30" s="2"/>
      <c r="J30" s="42"/>
      <c r="K30" s="43"/>
      <c r="L30" s="81"/>
      <c r="M30" s="13">
        <v>7500</v>
      </c>
    </row>
    <row r="31" spans="1:13" ht="22.5" customHeight="1">
      <c r="A31" s="32"/>
      <c r="B31" s="33" t="s">
        <v>92</v>
      </c>
      <c r="C31" s="14">
        <v>6000</v>
      </c>
      <c r="D31" s="14">
        <v>6000</v>
      </c>
      <c r="E31" s="13">
        <v>1347.5</v>
      </c>
      <c r="F31" s="21">
        <f t="shared" si="1"/>
        <v>22.458333333333332</v>
      </c>
      <c r="G31" s="21"/>
      <c r="H31" s="21">
        <f t="shared" si="2"/>
        <v>22.458333333333332</v>
      </c>
      <c r="I31" s="2"/>
      <c r="J31" s="42"/>
      <c r="K31" s="43"/>
      <c r="L31" s="81"/>
      <c r="M31" s="13"/>
    </row>
    <row r="32" spans="1:13" s="88" customFormat="1" ht="22.5" customHeight="1">
      <c r="A32" s="36" t="s">
        <v>82</v>
      </c>
      <c r="B32" s="37" t="s">
        <v>107</v>
      </c>
      <c r="C32" s="96">
        <v>30000</v>
      </c>
      <c r="D32" s="96">
        <v>22500</v>
      </c>
      <c r="E32" s="95">
        <v>3000</v>
      </c>
      <c r="F32" s="21">
        <f t="shared" si="1"/>
        <v>10</v>
      </c>
      <c r="G32" s="85"/>
      <c r="H32" s="21">
        <f t="shared" si="2"/>
        <v>13.333333333333334</v>
      </c>
      <c r="I32" s="2"/>
      <c r="J32" s="86"/>
      <c r="K32" s="87"/>
      <c r="L32" s="76"/>
      <c r="M32" s="95">
        <v>2500</v>
      </c>
    </row>
    <row r="33" spans="1:13" s="88" customFormat="1" ht="22.5" customHeight="1">
      <c r="A33" s="36" t="s">
        <v>61</v>
      </c>
      <c r="B33" s="37" t="s">
        <v>62</v>
      </c>
      <c r="C33" s="96">
        <v>993000</v>
      </c>
      <c r="D33" s="96">
        <v>496000</v>
      </c>
      <c r="E33" s="95">
        <f>E34+E35</f>
        <v>882906.2</v>
      </c>
      <c r="F33" s="21">
        <f t="shared" si="1"/>
        <v>88.91301107754279</v>
      </c>
      <c r="G33" s="85"/>
      <c r="H33" s="21">
        <f t="shared" si="2"/>
        <v>178.0052822580645</v>
      </c>
      <c r="I33" s="2"/>
      <c r="J33" s="86"/>
      <c r="K33" s="87"/>
      <c r="L33" s="76"/>
      <c r="M33" s="95">
        <f>M34+M35</f>
        <v>509392</v>
      </c>
    </row>
    <row r="34" spans="1:13" s="101" customFormat="1" ht="22.5" customHeight="1">
      <c r="A34" s="32" t="s">
        <v>63</v>
      </c>
      <c r="B34" s="33" t="s">
        <v>64</v>
      </c>
      <c r="C34" s="14">
        <v>993000</v>
      </c>
      <c r="D34" s="14">
        <v>496000</v>
      </c>
      <c r="E34" s="13">
        <v>882906.2</v>
      </c>
      <c r="F34" s="21">
        <f t="shared" si="1"/>
        <v>88.91301107754279</v>
      </c>
      <c r="G34" s="97"/>
      <c r="H34" s="21">
        <f t="shared" si="2"/>
        <v>178.0052822580645</v>
      </c>
      <c r="I34" s="98"/>
      <c r="J34" s="99"/>
      <c r="K34" s="100"/>
      <c r="L34" s="108"/>
      <c r="M34" s="13">
        <v>496892</v>
      </c>
    </row>
    <row r="35" spans="1:13" s="101" customFormat="1" ht="22.5" customHeight="1">
      <c r="A35" s="32"/>
      <c r="B35" s="33"/>
      <c r="C35" s="14"/>
      <c r="D35" s="14"/>
      <c r="E35" s="13"/>
      <c r="F35" s="21" t="e">
        <f t="shared" si="1"/>
        <v>#DIV/0!</v>
      </c>
      <c r="G35" s="97"/>
      <c r="H35" s="21" t="e">
        <f t="shared" si="2"/>
        <v>#DIV/0!</v>
      </c>
      <c r="I35" s="98"/>
      <c r="J35" s="99"/>
      <c r="K35" s="100"/>
      <c r="L35" s="108"/>
      <c r="M35" s="13">
        <v>12500</v>
      </c>
    </row>
    <row r="36" spans="1:13" ht="18.75" customHeight="1">
      <c r="A36" s="36" t="s">
        <v>101</v>
      </c>
      <c r="B36" s="37" t="s">
        <v>31</v>
      </c>
      <c r="C36" s="2">
        <v>30000</v>
      </c>
      <c r="D36" s="2">
        <v>22500</v>
      </c>
      <c r="E36" s="2">
        <v>2000</v>
      </c>
      <c r="F36" s="21">
        <f t="shared" si="1"/>
        <v>6.666666666666667</v>
      </c>
      <c r="G36" s="21"/>
      <c r="H36" s="21">
        <f t="shared" si="2"/>
        <v>8.88888888888889</v>
      </c>
      <c r="I36" s="2">
        <v>9000</v>
      </c>
      <c r="J36" s="42"/>
      <c r="K36" s="43"/>
      <c r="L36" s="81">
        <v>33.3</v>
      </c>
      <c r="M36" s="2">
        <v>7150</v>
      </c>
    </row>
    <row r="37" spans="1:13" ht="18.75" customHeight="1" thickBot="1">
      <c r="A37" s="36" t="s">
        <v>100</v>
      </c>
      <c r="B37" s="37" t="s">
        <v>73</v>
      </c>
      <c r="C37" s="2">
        <v>25000</v>
      </c>
      <c r="D37" s="2">
        <v>6250</v>
      </c>
      <c r="E37" s="2">
        <v>22620</v>
      </c>
      <c r="F37" s="21">
        <f t="shared" si="1"/>
        <v>90.48</v>
      </c>
      <c r="G37" s="21"/>
      <c r="H37" s="21"/>
      <c r="I37" s="2"/>
      <c r="J37" s="42"/>
      <c r="K37" s="43"/>
      <c r="L37" s="81"/>
      <c r="M37" s="2"/>
    </row>
    <row r="38" spans="1:13" ht="18.75" customHeight="1" hidden="1">
      <c r="A38" s="36"/>
      <c r="B38" s="37"/>
      <c r="C38" s="2"/>
      <c r="D38" s="2"/>
      <c r="E38" s="2"/>
      <c r="F38" s="21" t="e">
        <f t="shared" si="1"/>
        <v>#DIV/0!</v>
      </c>
      <c r="G38" s="21"/>
      <c r="H38" s="21"/>
      <c r="I38" s="2"/>
      <c r="J38" s="42"/>
      <c r="K38" s="43"/>
      <c r="L38" s="81"/>
      <c r="M38" s="2"/>
    </row>
    <row r="39" spans="1:13" ht="18.75" customHeight="1" hidden="1">
      <c r="A39" s="36"/>
      <c r="B39" s="37"/>
      <c r="C39" s="2"/>
      <c r="D39" s="2"/>
      <c r="E39" s="2"/>
      <c r="F39" s="21" t="e">
        <f t="shared" si="1"/>
        <v>#DIV/0!</v>
      </c>
      <c r="G39" s="21"/>
      <c r="H39" s="21"/>
      <c r="I39" s="2"/>
      <c r="J39" s="42"/>
      <c r="K39" s="43"/>
      <c r="L39" s="81"/>
      <c r="M39" s="2"/>
    </row>
    <row r="40" spans="1:13" ht="18.75" customHeight="1" hidden="1">
      <c r="A40" s="36"/>
      <c r="B40" s="37"/>
      <c r="C40" s="2"/>
      <c r="D40" s="2"/>
      <c r="E40" s="2"/>
      <c r="F40" s="21" t="e">
        <f t="shared" si="1"/>
        <v>#DIV/0!</v>
      </c>
      <c r="G40" s="21"/>
      <c r="H40" s="21"/>
      <c r="I40" s="2"/>
      <c r="J40" s="42"/>
      <c r="K40" s="43"/>
      <c r="L40" s="81"/>
      <c r="M40" s="2"/>
    </row>
    <row r="41" spans="1:13" ht="18.75" customHeight="1" hidden="1">
      <c r="A41" s="36"/>
      <c r="B41" s="37"/>
      <c r="C41" s="2"/>
      <c r="D41" s="2"/>
      <c r="E41" s="2"/>
      <c r="F41" s="21" t="e">
        <f t="shared" si="1"/>
        <v>#DIV/0!</v>
      </c>
      <c r="G41" s="21"/>
      <c r="H41" s="21"/>
      <c r="I41" s="2"/>
      <c r="J41" s="42"/>
      <c r="K41" s="43"/>
      <c r="L41" s="81"/>
      <c r="M41" s="2"/>
    </row>
    <row r="42" spans="1:13" ht="18.75" customHeight="1" hidden="1">
      <c r="A42" s="36"/>
      <c r="B42" s="37"/>
      <c r="C42" s="2"/>
      <c r="D42" s="2"/>
      <c r="E42" s="2"/>
      <c r="F42" s="21" t="e">
        <f t="shared" si="1"/>
        <v>#DIV/0!</v>
      </c>
      <c r="G42" s="21"/>
      <c r="H42" s="21"/>
      <c r="I42" s="2"/>
      <c r="J42" s="42"/>
      <c r="K42" s="43"/>
      <c r="L42" s="81"/>
      <c r="M42" s="2"/>
    </row>
    <row r="43" spans="1:13" ht="18.75" customHeight="1" hidden="1">
      <c r="A43" s="36"/>
      <c r="B43" s="37"/>
      <c r="C43" s="2"/>
      <c r="D43" s="2"/>
      <c r="E43" s="2"/>
      <c r="F43" s="21" t="e">
        <f t="shared" si="1"/>
        <v>#DIV/0!</v>
      </c>
      <c r="G43" s="21"/>
      <c r="H43" s="21"/>
      <c r="I43" s="2"/>
      <c r="J43" s="42"/>
      <c r="K43" s="43"/>
      <c r="L43" s="81"/>
      <c r="M43" s="2"/>
    </row>
    <row r="44" spans="1:13" ht="37.5" customHeight="1" hidden="1" thickBot="1">
      <c r="A44" s="32" t="s">
        <v>85</v>
      </c>
      <c r="B44" s="33" t="s">
        <v>65</v>
      </c>
      <c r="C44" s="13">
        <v>38000</v>
      </c>
      <c r="D44" s="13">
        <v>9500</v>
      </c>
      <c r="E44" s="13">
        <v>7150</v>
      </c>
      <c r="F44" s="21">
        <f t="shared" si="1"/>
        <v>18.815789473684212</v>
      </c>
      <c r="G44" s="21"/>
      <c r="H44" s="21">
        <f t="shared" si="2"/>
        <v>75.26315789473685</v>
      </c>
      <c r="I44" s="29"/>
      <c r="J44" s="42"/>
      <c r="K44" s="43"/>
      <c r="L44" s="81"/>
      <c r="M44" s="13">
        <v>7150</v>
      </c>
    </row>
    <row r="45" spans="1:13" s="88" customFormat="1" ht="13.5" hidden="1" thickBot="1">
      <c r="A45" s="36" t="s">
        <v>66</v>
      </c>
      <c r="B45" s="37" t="s">
        <v>67</v>
      </c>
      <c r="C45" s="96">
        <v>7200</v>
      </c>
      <c r="D45" s="96">
        <v>1400</v>
      </c>
      <c r="E45" s="96"/>
      <c r="F45" s="21">
        <f t="shared" si="1"/>
        <v>0</v>
      </c>
      <c r="G45" s="85"/>
      <c r="H45" s="21">
        <f t="shared" si="2"/>
        <v>0</v>
      </c>
      <c r="I45" s="2"/>
      <c r="J45" s="86"/>
      <c r="K45" s="87"/>
      <c r="L45" s="76"/>
      <c r="M45" s="96"/>
    </row>
    <row r="46" spans="1:13" ht="13.5" hidden="1" thickBot="1">
      <c r="A46" s="36" t="s">
        <v>23</v>
      </c>
      <c r="B46" s="37" t="s">
        <v>24</v>
      </c>
      <c r="C46" s="19">
        <v>8960.9</v>
      </c>
      <c r="D46" s="19"/>
      <c r="E46" s="19">
        <f>E47</f>
        <v>4500</v>
      </c>
      <c r="F46" s="21">
        <f t="shared" si="1"/>
        <v>50.21817004988338</v>
      </c>
      <c r="G46" s="21"/>
      <c r="H46" s="21" t="e">
        <f t="shared" si="2"/>
        <v>#DIV/0!</v>
      </c>
      <c r="I46" s="19">
        <v>283613</v>
      </c>
      <c r="J46" s="42"/>
      <c r="K46" s="43"/>
      <c r="L46" s="81">
        <v>101.2</v>
      </c>
      <c r="M46" s="19">
        <f>M47</f>
        <v>4500</v>
      </c>
    </row>
    <row r="47" spans="1:13" ht="24.75" hidden="1" thickBot="1">
      <c r="A47" s="32" t="s">
        <v>83</v>
      </c>
      <c r="B47" s="33" t="s">
        <v>26</v>
      </c>
      <c r="C47" s="6"/>
      <c r="D47" s="5"/>
      <c r="E47" s="5">
        <v>4500</v>
      </c>
      <c r="F47" s="21" t="e">
        <f t="shared" si="1"/>
        <v>#DIV/0!</v>
      </c>
      <c r="G47" s="21"/>
      <c r="H47" s="21" t="e">
        <f t="shared" si="2"/>
        <v>#DIV/0!</v>
      </c>
      <c r="I47" s="29">
        <v>283613</v>
      </c>
      <c r="J47" s="42"/>
      <c r="K47" s="43"/>
      <c r="L47" s="81">
        <v>101.2</v>
      </c>
      <c r="M47" s="5">
        <v>4500</v>
      </c>
    </row>
    <row r="48" spans="1:13" ht="24" customHeight="1" hidden="1">
      <c r="A48" s="36"/>
      <c r="B48" s="34" t="s">
        <v>36</v>
      </c>
      <c r="C48" s="6">
        <v>461259</v>
      </c>
      <c r="D48" s="5"/>
      <c r="E48" s="7">
        <v>441108</v>
      </c>
      <c r="F48" s="21">
        <f t="shared" si="1"/>
        <v>95.63130475502916</v>
      </c>
      <c r="G48" s="63"/>
      <c r="H48" s="21" t="e">
        <f t="shared" si="2"/>
        <v>#DIV/0!</v>
      </c>
      <c r="I48" s="29"/>
      <c r="J48" s="42"/>
      <c r="K48" s="43"/>
      <c r="L48" s="81"/>
      <c r="M48" s="7">
        <v>441108</v>
      </c>
    </row>
    <row r="49" spans="1:13" ht="24" customHeight="1" hidden="1" thickBot="1">
      <c r="A49" s="69" t="s">
        <v>53</v>
      </c>
      <c r="B49" s="73" t="s">
        <v>52</v>
      </c>
      <c r="C49" s="74">
        <v>18600</v>
      </c>
      <c r="D49" s="70"/>
      <c r="E49" s="75">
        <v>18600</v>
      </c>
      <c r="F49" s="21">
        <f t="shared" si="1"/>
        <v>100</v>
      </c>
      <c r="G49" s="71"/>
      <c r="H49" s="21" t="e">
        <f t="shared" si="2"/>
        <v>#DIV/0!</v>
      </c>
      <c r="I49" s="72"/>
      <c r="J49" s="42"/>
      <c r="K49" s="43"/>
      <c r="L49" s="81"/>
      <c r="M49" s="75">
        <v>18600</v>
      </c>
    </row>
    <row r="50" spans="1:13" ht="21.75" customHeight="1" thickBot="1">
      <c r="A50" s="38"/>
      <c r="B50" s="22" t="s">
        <v>12</v>
      </c>
      <c r="C50" s="8">
        <f>C4+C16+C17+C22+C32+C33+C36+C37+C20+C21</f>
        <v>4245755.95</v>
      </c>
      <c r="D50" s="8">
        <f>D4+D16+D17+D22+D32+D33+D36+D37+D20+D21</f>
        <v>2166236.95</v>
      </c>
      <c r="E50" s="28">
        <f>E4+E16+E17+E22+E32+E33+E36+E37+E20+E21</f>
        <v>3603871.59</v>
      </c>
      <c r="F50" s="21">
        <f t="shared" si="1"/>
        <v>84.88174149529249</v>
      </c>
      <c r="G50" s="68"/>
      <c r="H50" s="21">
        <f t="shared" si="2"/>
        <v>166.36553032668007</v>
      </c>
      <c r="I50" s="62">
        <f>I4+I17+I22+I36+I46</f>
        <v>900078</v>
      </c>
      <c r="J50" s="42"/>
      <c r="K50" s="43"/>
      <c r="L50" s="81">
        <v>219.2</v>
      </c>
      <c r="M50" s="28">
        <f>M4+M16+M17+M22+M32+M33+M36+M37+M20+M8</f>
        <v>2075318</v>
      </c>
    </row>
    <row r="51" spans="1:13" ht="15.75" customHeight="1" thickBot="1">
      <c r="A51" s="38"/>
      <c r="B51" s="39" t="s">
        <v>25</v>
      </c>
      <c r="C51" s="44">
        <f>доходы!F42-расходы!C50</f>
        <v>-254755.9500000002</v>
      </c>
      <c r="D51" s="44">
        <f>доходы!G42-расходы!D50</f>
        <v>558493.0499999998</v>
      </c>
      <c r="E51" s="64">
        <v>143460</v>
      </c>
      <c r="F51" s="21">
        <f>E51/D51*100</f>
        <v>25.686980348278293</v>
      </c>
      <c r="G51" s="68"/>
      <c r="H51" s="21"/>
      <c r="I51" s="45">
        <f>доходы!N42-расходы!I50</f>
        <v>-900078</v>
      </c>
      <c r="J51" s="42"/>
      <c r="K51" s="43"/>
      <c r="L51" s="81"/>
      <c r="M51" s="64">
        <v>143460</v>
      </c>
    </row>
    <row r="52" spans="1:13" ht="13.5" customHeight="1">
      <c r="A52" s="9"/>
      <c r="B52" s="10"/>
      <c r="C52" s="11"/>
      <c r="D52" s="12"/>
      <c r="E52" s="12"/>
      <c r="F52" s="11"/>
      <c r="G52" s="11"/>
      <c r="M52" s="12"/>
    </row>
    <row r="53" spans="1:13" ht="13.5" customHeight="1">
      <c r="A53" s="9"/>
      <c r="B53" s="10"/>
      <c r="C53" s="11"/>
      <c r="D53" s="12"/>
      <c r="E53" s="12"/>
      <c r="F53" s="11"/>
      <c r="G53" s="11"/>
      <c r="M53" s="12"/>
    </row>
    <row r="54" spans="1:8" ht="12.75">
      <c r="A54" s="9"/>
      <c r="B54" s="20"/>
      <c r="C54" s="11"/>
      <c r="D54" s="12"/>
      <c r="E54" s="119"/>
      <c r="F54" s="119"/>
      <c r="G54" s="119"/>
      <c r="H54" s="119"/>
    </row>
    <row r="55" spans="1:13" ht="12.75">
      <c r="A55" s="9"/>
      <c r="B55" s="10"/>
      <c r="C55" s="11"/>
      <c r="D55" s="12"/>
      <c r="E55" s="12"/>
      <c r="F55" s="11"/>
      <c r="G55" s="11"/>
      <c r="M55" s="12"/>
    </row>
    <row r="56" spans="1:13" ht="12.75">
      <c r="A56" s="9"/>
      <c r="B56" s="10"/>
      <c r="C56" s="11"/>
      <c r="D56" s="12"/>
      <c r="E56" s="12"/>
      <c r="F56" s="11"/>
      <c r="G56" s="11"/>
      <c r="M56" s="12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</sheetData>
  <sheetProtection/>
  <mergeCells count="11">
    <mergeCell ref="E54:H54"/>
    <mergeCell ref="E1:E2"/>
    <mergeCell ref="F1:F2"/>
    <mergeCell ref="H1:H2"/>
    <mergeCell ref="M1:M2"/>
    <mergeCell ref="I1:I2"/>
    <mergeCell ref="J1:K1"/>
    <mergeCell ref="A1:A2"/>
    <mergeCell ref="B1:B2"/>
    <mergeCell ref="C1:C2"/>
    <mergeCell ref="D1:D2"/>
  </mergeCells>
  <printOptions/>
  <pageMargins left="0.16" right="0.2" top="0.32" bottom="0.26" header="0.21" footer="0.17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LAN_OS</cp:lastModifiedBy>
  <cp:lastPrinted>2012-07-03T12:49:49Z</cp:lastPrinted>
  <dcterms:created xsi:type="dcterms:W3CDTF">2005-02-04T09:33:58Z</dcterms:created>
  <dcterms:modified xsi:type="dcterms:W3CDTF">2013-03-26T15:28:11Z</dcterms:modified>
  <cp:category/>
  <cp:version/>
  <cp:contentType/>
  <cp:contentStatus/>
</cp:coreProperties>
</file>